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4 - ישראל גורמי ממשל\451 - משרד התרבות והספורט\2023\מסמכי מכרז שפורסם\"/>
    </mc:Choice>
  </mc:AlternateContent>
  <xr:revisionPtr revIDLastSave="0" documentId="13_ncr:1_{A2EF53D7-DF54-49D0-9C13-A011513E02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 1" sheetId="2" r:id="rId1"/>
  </sheets>
  <definedNames>
    <definedName name="_Toc355018258" localSheetId="0">'גיליון 1'!#REF!</definedName>
    <definedName name="_Toc355018270" localSheetId="0">'גיליון 1'!$D$142</definedName>
    <definedName name="Print_Titles" localSheetId="0">'גיליון 1'!$3:$4</definedName>
    <definedName name="_xlnm.Print_Area" localSheetId="0">'גיליון 1'!$A$1:$N$177</definedName>
    <definedName name="_xlnm.Print_Titles" localSheetId="0">'גיליון 1'!$5:$5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8" i="2" l="1"/>
  <c r="I109" i="2"/>
  <c r="K108" i="2" l="1"/>
  <c r="K109" i="2"/>
  <c r="M108" i="2"/>
  <c r="M109" i="2"/>
  <c r="N109" i="2" s="1"/>
  <c r="M175" i="2"/>
  <c r="K175" i="2"/>
  <c r="N108" i="2" l="1"/>
  <c r="N175" i="2"/>
  <c r="I42" i="2"/>
  <c r="K42" i="2" s="1"/>
  <c r="I43" i="2"/>
  <c r="M43" i="2" s="1"/>
  <c r="M42" i="2" l="1"/>
  <c r="N42" i="2" s="1"/>
  <c r="K43" i="2"/>
  <c r="N43" i="2" s="1"/>
  <c r="I171" i="2" l="1"/>
  <c r="M171" i="2" s="1"/>
  <c r="I170" i="2"/>
  <c r="M170" i="2" s="1"/>
  <c r="I169" i="2"/>
  <c r="M169" i="2" s="1"/>
  <c r="I168" i="2"/>
  <c r="K168" i="2" s="1"/>
  <c r="I167" i="2"/>
  <c r="M167" i="2" s="1"/>
  <c r="I166" i="2"/>
  <c r="K166" i="2" s="1"/>
  <c r="I165" i="2"/>
  <c r="K165" i="2" s="1"/>
  <c r="I164" i="2"/>
  <c r="K164" i="2" s="1"/>
  <c r="I163" i="2"/>
  <c r="M163" i="2" s="1"/>
  <c r="I162" i="2"/>
  <c r="K162" i="2" s="1"/>
  <c r="I161" i="2"/>
  <c r="K161" i="2" s="1"/>
  <c r="I160" i="2"/>
  <c r="M160" i="2" s="1"/>
  <c r="I159" i="2"/>
  <c r="M159" i="2" s="1"/>
  <c r="I158" i="2"/>
  <c r="M158" i="2" s="1"/>
  <c r="I157" i="2"/>
  <c r="M157" i="2" s="1"/>
  <c r="I156" i="2"/>
  <c r="K156" i="2" s="1"/>
  <c r="I155" i="2"/>
  <c r="M155" i="2" s="1"/>
  <c r="I154" i="2"/>
  <c r="K154" i="2" s="1"/>
  <c r="I153" i="2"/>
  <c r="K153" i="2" s="1"/>
  <c r="I152" i="2"/>
  <c r="K152" i="2" s="1"/>
  <c r="I151" i="2"/>
  <c r="M151" i="2" s="1"/>
  <c r="I150" i="2"/>
  <c r="K150" i="2" s="1"/>
  <c r="I149" i="2"/>
  <c r="K149" i="2" s="1"/>
  <c r="I148" i="2"/>
  <c r="K148" i="2" s="1"/>
  <c r="I147" i="2"/>
  <c r="M147" i="2" s="1"/>
  <c r="I146" i="2"/>
  <c r="M146" i="2" s="1"/>
  <c r="I145" i="2"/>
  <c r="K145" i="2" s="1"/>
  <c r="I144" i="2"/>
  <c r="K144" i="2" s="1"/>
  <c r="I143" i="2"/>
  <c r="M143" i="2" s="1"/>
  <c r="I142" i="2"/>
  <c r="M142" i="2" s="1"/>
  <c r="I141" i="2"/>
  <c r="M141" i="2" s="1"/>
  <c r="I140" i="2"/>
  <c r="K140" i="2" s="1"/>
  <c r="I139" i="2"/>
  <c r="M139" i="2" s="1"/>
  <c r="I138" i="2"/>
  <c r="M138" i="2" s="1"/>
  <c r="I137" i="2"/>
  <c r="K137" i="2" s="1"/>
  <c r="I136" i="2"/>
  <c r="K136" i="2" s="1"/>
  <c r="I135" i="2"/>
  <c r="M135" i="2" s="1"/>
  <c r="I134" i="2"/>
  <c r="M134" i="2" s="1"/>
  <c r="I133" i="2"/>
  <c r="K133" i="2" s="1"/>
  <c r="I132" i="2"/>
  <c r="K132" i="2" s="1"/>
  <c r="I131" i="2"/>
  <c r="M131" i="2" s="1"/>
  <c r="I130" i="2"/>
  <c r="M130" i="2" s="1"/>
  <c r="I129" i="2"/>
  <c r="M129" i="2" s="1"/>
  <c r="I128" i="2"/>
  <c r="M128" i="2" s="1"/>
  <c r="I127" i="2"/>
  <c r="M127" i="2" s="1"/>
  <c r="I126" i="2"/>
  <c r="M126" i="2" s="1"/>
  <c r="I125" i="2"/>
  <c r="M125" i="2" s="1"/>
  <c r="I124" i="2"/>
  <c r="K124" i="2" s="1"/>
  <c r="I123" i="2"/>
  <c r="M123" i="2" s="1"/>
  <c r="I122" i="2"/>
  <c r="K122" i="2" s="1"/>
  <c r="I121" i="2"/>
  <c r="K121" i="2" s="1"/>
  <c r="I120" i="2"/>
  <c r="M120" i="2" s="1"/>
  <c r="I119" i="2"/>
  <c r="M119" i="2" s="1"/>
  <c r="I118" i="2"/>
  <c r="M118" i="2" s="1"/>
  <c r="I117" i="2"/>
  <c r="K117" i="2" s="1"/>
  <c r="I116" i="2"/>
  <c r="K116" i="2" s="1"/>
  <c r="I115" i="2"/>
  <c r="M115" i="2" s="1"/>
  <c r="I114" i="2"/>
  <c r="M114" i="2" s="1"/>
  <c r="I113" i="2"/>
  <c r="K113" i="2" s="1"/>
  <c r="I112" i="2"/>
  <c r="K112" i="2" s="1"/>
  <c r="I111" i="2"/>
  <c r="M111" i="2" s="1"/>
  <c r="I110" i="2"/>
  <c r="K110" i="2" s="1"/>
  <c r="I107" i="2"/>
  <c r="M107" i="2" s="1"/>
  <c r="I106" i="2"/>
  <c r="M106" i="2" s="1"/>
  <c r="I105" i="2"/>
  <c r="K105" i="2" s="1"/>
  <c r="I104" i="2"/>
  <c r="K104" i="2" s="1"/>
  <c r="I103" i="2"/>
  <c r="M103" i="2" s="1"/>
  <c r="I102" i="2"/>
  <c r="K102" i="2" s="1"/>
  <c r="I101" i="2"/>
  <c r="M101" i="2" s="1"/>
  <c r="I100" i="2"/>
  <c r="K100" i="2" s="1"/>
  <c r="I99" i="2"/>
  <c r="M99" i="2" s="1"/>
  <c r="I98" i="2"/>
  <c r="K98" i="2" s="1"/>
  <c r="I97" i="2"/>
  <c r="M97" i="2" s="1"/>
  <c r="I96" i="2"/>
  <c r="M96" i="2" s="1"/>
  <c r="I95" i="2"/>
  <c r="M95" i="2" s="1"/>
  <c r="I94" i="2"/>
  <c r="M94" i="2" s="1"/>
  <c r="I93" i="2"/>
  <c r="K93" i="2" s="1"/>
  <c r="I92" i="2"/>
  <c r="K92" i="2" s="1"/>
  <c r="I91" i="2"/>
  <c r="M91" i="2" s="1"/>
  <c r="I90" i="2"/>
  <c r="M90" i="2" s="1"/>
  <c r="I89" i="2"/>
  <c r="M89" i="2" s="1"/>
  <c r="I88" i="2"/>
  <c r="K88" i="2" s="1"/>
  <c r="I87" i="2"/>
  <c r="M87" i="2" s="1"/>
  <c r="I86" i="2"/>
  <c r="K86" i="2" s="1"/>
  <c r="I85" i="2"/>
  <c r="K85" i="2" s="1"/>
  <c r="I84" i="2"/>
  <c r="K84" i="2" s="1"/>
  <c r="I83" i="2"/>
  <c r="M83" i="2" s="1"/>
  <c r="I82" i="2"/>
  <c r="K82" i="2" s="1"/>
  <c r="I81" i="2"/>
  <c r="K81" i="2" s="1"/>
  <c r="I80" i="2"/>
  <c r="K80" i="2" s="1"/>
  <c r="I79" i="2"/>
  <c r="M79" i="2" s="1"/>
  <c r="I78" i="2"/>
  <c r="K78" i="2" s="1"/>
  <c r="I77" i="2"/>
  <c r="M77" i="2" s="1"/>
  <c r="I76" i="2"/>
  <c r="K76" i="2" s="1"/>
  <c r="I75" i="2"/>
  <c r="M75" i="2" s="1"/>
  <c r="I74" i="2"/>
  <c r="M74" i="2" s="1"/>
  <c r="I73" i="2"/>
  <c r="K73" i="2" s="1"/>
  <c r="I72" i="2"/>
  <c r="K72" i="2" s="1"/>
  <c r="I71" i="2"/>
  <c r="M71" i="2" s="1"/>
  <c r="I70" i="2"/>
  <c r="M70" i="2" s="1"/>
  <c r="I69" i="2"/>
  <c r="M69" i="2" s="1"/>
  <c r="I68" i="2"/>
  <c r="K68" i="2" s="1"/>
  <c r="I67" i="2"/>
  <c r="M67" i="2" s="1"/>
  <c r="I66" i="2"/>
  <c r="K66" i="2" s="1"/>
  <c r="I65" i="2"/>
  <c r="K65" i="2" s="1"/>
  <c r="I64" i="2"/>
  <c r="M64" i="2" s="1"/>
  <c r="I63" i="2"/>
  <c r="M63" i="2" s="1"/>
  <c r="I62" i="2"/>
  <c r="M62" i="2" s="1"/>
  <c r="I61" i="2"/>
  <c r="K61" i="2" s="1"/>
  <c r="I60" i="2"/>
  <c r="K60" i="2" s="1"/>
  <c r="I59" i="2"/>
  <c r="M59" i="2" s="1"/>
  <c r="I58" i="2"/>
  <c r="K58" i="2" s="1"/>
  <c r="I57" i="2"/>
  <c r="M57" i="2" s="1"/>
  <c r="I56" i="2"/>
  <c r="K56" i="2" s="1"/>
  <c r="I55" i="2"/>
  <c r="M55" i="2" s="1"/>
  <c r="I54" i="2"/>
  <c r="K54" i="2" s="1"/>
  <c r="I53" i="2"/>
  <c r="M53" i="2" s="1"/>
  <c r="I52" i="2"/>
  <c r="M52" i="2" s="1"/>
  <c r="I51" i="2"/>
  <c r="M51" i="2" s="1"/>
  <c r="I50" i="2"/>
  <c r="M50" i="2" s="1"/>
  <c r="I49" i="2"/>
  <c r="M49" i="2" s="1"/>
  <c r="I48" i="2"/>
  <c r="K48" i="2" s="1"/>
  <c r="I47" i="2"/>
  <c r="M47" i="2" s="1"/>
  <c r="I46" i="2"/>
  <c r="M46" i="2" s="1"/>
  <c r="I45" i="2"/>
  <c r="M45" i="2" s="1"/>
  <c r="I44" i="2"/>
  <c r="K44" i="2" s="1"/>
  <c r="I41" i="2"/>
  <c r="K41" i="2" s="1"/>
  <c r="I40" i="2"/>
  <c r="K40" i="2" s="1"/>
  <c r="I39" i="2"/>
  <c r="K39" i="2" s="1"/>
  <c r="I38" i="2"/>
  <c r="M38" i="2" s="1"/>
  <c r="I37" i="2"/>
  <c r="K37" i="2" s="1"/>
  <c r="I36" i="2"/>
  <c r="M36" i="2" s="1"/>
  <c r="I35" i="2"/>
  <c r="K35" i="2" s="1"/>
  <c r="I34" i="2"/>
  <c r="M34" i="2" s="1"/>
  <c r="I33" i="2"/>
  <c r="M33" i="2" s="1"/>
  <c r="I32" i="2"/>
  <c r="M32" i="2" s="1"/>
  <c r="I31" i="2"/>
  <c r="K31" i="2" s="1"/>
  <c r="I30" i="2"/>
  <c r="M30" i="2" s="1"/>
  <c r="I29" i="2"/>
  <c r="M29" i="2" s="1"/>
  <c r="I28" i="2"/>
  <c r="M28" i="2" s="1"/>
  <c r="I27" i="2"/>
  <c r="K27" i="2" s="1"/>
  <c r="I26" i="2"/>
  <c r="M26" i="2" s="1"/>
  <c r="I25" i="2"/>
  <c r="K25" i="2" s="1"/>
  <c r="I24" i="2"/>
  <c r="K24" i="2" s="1"/>
  <c r="I23" i="2"/>
  <c r="M23" i="2" s="1"/>
  <c r="I22" i="2"/>
  <c r="M22" i="2" s="1"/>
  <c r="I21" i="2"/>
  <c r="M21" i="2" s="1"/>
  <c r="I20" i="2"/>
  <c r="K20" i="2" s="1"/>
  <c r="I19" i="2"/>
  <c r="K19" i="2" s="1"/>
  <c r="I18" i="2"/>
  <c r="M18" i="2" s="1"/>
  <c r="I17" i="2"/>
  <c r="M17" i="2" s="1"/>
  <c r="I16" i="2"/>
  <c r="K16" i="2" s="1"/>
  <c r="I15" i="2"/>
  <c r="K15" i="2" s="1"/>
  <c r="I14" i="2"/>
  <c r="M14" i="2" s="1"/>
  <c r="I13" i="2"/>
  <c r="M13" i="2" s="1"/>
  <c r="I12" i="2"/>
  <c r="M12" i="2" s="1"/>
  <c r="I11" i="2"/>
  <c r="K11" i="2" s="1"/>
  <c r="I10" i="2"/>
  <c r="M10" i="2" s="1"/>
  <c r="I9" i="2"/>
  <c r="K9" i="2" s="1"/>
  <c r="I8" i="2"/>
  <c r="K8" i="2" s="1"/>
  <c r="I7" i="2"/>
  <c r="M7" i="2" s="1"/>
  <c r="I6" i="2"/>
  <c r="K6" i="2" s="1"/>
  <c r="K13" i="2" l="1"/>
  <c r="N13" i="2" s="1"/>
  <c r="K28" i="2"/>
  <c r="N28" i="2" s="1"/>
  <c r="K33" i="2"/>
  <c r="N33" i="2" s="1"/>
  <c r="K47" i="2"/>
  <c r="N47" i="2" s="1"/>
  <c r="K59" i="2"/>
  <c r="N59" i="2" s="1"/>
  <c r="K69" i="2"/>
  <c r="N69" i="2" s="1"/>
  <c r="K77" i="2"/>
  <c r="N77" i="2" s="1"/>
  <c r="K89" i="2"/>
  <c r="N89" i="2" s="1"/>
  <c r="K94" i="2"/>
  <c r="N94" i="2" s="1"/>
  <c r="K106" i="2"/>
  <c r="N106" i="2" s="1"/>
  <c r="K125" i="2"/>
  <c r="N125" i="2" s="1"/>
  <c r="K134" i="2"/>
  <c r="N134" i="2" s="1"/>
  <c r="K143" i="2"/>
  <c r="N143" i="2" s="1"/>
  <c r="K157" i="2"/>
  <c r="N157" i="2" s="1"/>
  <c r="K167" i="2"/>
  <c r="M19" i="2"/>
  <c r="N19" i="2" s="1"/>
  <c r="M35" i="2"/>
  <c r="N35" i="2" s="1"/>
  <c r="M48" i="2"/>
  <c r="M60" i="2"/>
  <c r="N60" i="2" s="1"/>
  <c r="M72" i="2"/>
  <c r="N72" i="2" s="1"/>
  <c r="M81" i="2"/>
  <c r="M92" i="2"/>
  <c r="N92" i="2" s="1"/>
  <c r="M105" i="2"/>
  <c r="N105" i="2" s="1"/>
  <c r="M112" i="2"/>
  <c r="N112" i="2" s="1"/>
  <c r="M132" i="2"/>
  <c r="N132" i="2" s="1"/>
  <c r="M148" i="2"/>
  <c r="N148" i="2" s="1"/>
  <c r="M161" i="2"/>
  <c r="N161" i="2" s="1"/>
  <c r="K17" i="2"/>
  <c r="N17" i="2" s="1"/>
  <c r="K29" i="2"/>
  <c r="N29" i="2" s="1"/>
  <c r="K34" i="2"/>
  <c r="N34" i="2" s="1"/>
  <c r="K49" i="2"/>
  <c r="N49" i="2" s="1"/>
  <c r="K62" i="2"/>
  <c r="N62" i="2" s="1"/>
  <c r="K70" i="2"/>
  <c r="K79" i="2"/>
  <c r="K90" i="2"/>
  <c r="N90" i="2" s="1"/>
  <c r="K96" i="2"/>
  <c r="N96" i="2" s="1"/>
  <c r="K127" i="2"/>
  <c r="K138" i="2"/>
  <c r="N138" i="2" s="1"/>
  <c r="K146" i="2"/>
  <c r="N146" i="2" s="1"/>
  <c r="K158" i="2"/>
  <c r="N158" i="2" s="1"/>
  <c r="K171" i="2"/>
  <c r="N171" i="2" s="1"/>
  <c r="M24" i="2"/>
  <c r="N24" i="2" s="1"/>
  <c r="M39" i="2"/>
  <c r="N39" i="2" s="1"/>
  <c r="M61" i="2"/>
  <c r="N61" i="2" s="1"/>
  <c r="M76" i="2"/>
  <c r="N76" i="2" s="1"/>
  <c r="M84" i="2"/>
  <c r="N84" i="2" s="1"/>
  <c r="M116" i="2"/>
  <c r="N116" i="2" s="1"/>
  <c r="M137" i="2"/>
  <c r="N137" i="2" s="1"/>
  <c r="M152" i="2"/>
  <c r="M164" i="2"/>
  <c r="N164" i="2" s="1"/>
  <c r="K18" i="2"/>
  <c r="N18" i="2" s="1"/>
  <c r="K30" i="2"/>
  <c r="N30" i="2" s="1"/>
  <c r="K36" i="2"/>
  <c r="N36" i="2" s="1"/>
  <c r="K52" i="2"/>
  <c r="N52" i="2" s="1"/>
  <c r="K64" i="2"/>
  <c r="N64" i="2" s="1"/>
  <c r="K71" i="2"/>
  <c r="N71" i="2" s="1"/>
  <c r="K91" i="2"/>
  <c r="N91" i="2" s="1"/>
  <c r="K99" i="2"/>
  <c r="N99" i="2" s="1"/>
  <c r="K129" i="2"/>
  <c r="N129" i="2" s="1"/>
  <c r="K139" i="2"/>
  <c r="N139" i="2" s="1"/>
  <c r="K147" i="2"/>
  <c r="N147" i="2" s="1"/>
  <c r="M40" i="2"/>
  <c r="N40" i="2" s="1"/>
  <c r="M66" i="2"/>
  <c r="N66" i="2" s="1"/>
  <c r="M85" i="2"/>
  <c r="N85" i="2" s="1"/>
  <c r="M121" i="2"/>
  <c r="N121" i="2" s="1"/>
  <c r="M153" i="2"/>
  <c r="N153" i="2" s="1"/>
  <c r="M165" i="2"/>
  <c r="N165" i="2" s="1"/>
  <c r="K23" i="2"/>
  <c r="K32" i="2"/>
  <c r="N32" i="2" s="1"/>
  <c r="K45" i="2"/>
  <c r="N45" i="2" s="1"/>
  <c r="K57" i="2"/>
  <c r="N57" i="2" s="1"/>
  <c r="K118" i="2"/>
  <c r="N118" i="2" s="1"/>
  <c r="K141" i="2"/>
  <c r="N141" i="2" s="1"/>
  <c r="M68" i="2"/>
  <c r="N68" i="2" s="1"/>
  <c r="M80" i="2"/>
  <c r="M104" i="2"/>
  <c r="N104" i="2" s="1"/>
  <c r="M124" i="2"/>
  <c r="N124" i="2" s="1"/>
  <c r="M156" i="2"/>
  <c r="N156" i="2" s="1"/>
  <c r="M168" i="2"/>
  <c r="N168" i="2" s="1"/>
  <c r="K170" i="2"/>
  <c r="N170" i="2" s="1"/>
  <c r="K169" i="2"/>
  <c r="M166" i="2"/>
  <c r="K163" i="2"/>
  <c r="M162" i="2"/>
  <c r="K160" i="2"/>
  <c r="K159" i="2"/>
  <c r="N159" i="2" s="1"/>
  <c r="K155" i="2"/>
  <c r="N155" i="2" s="1"/>
  <c r="M154" i="2"/>
  <c r="N154" i="2" s="1"/>
  <c r="K151" i="2"/>
  <c r="N151" i="2" s="1"/>
  <c r="M150" i="2"/>
  <c r="N150" i="2" s="1"/>
  <c r="M149" i="2"/>
  <c r="N149" i="2" s="1"/>
  <c r="M145" i="2"/>
  <c r="N145" i="2" s="1"/>
  <c r="M144" i="2"/>
  <c r="N144" i="2" s="1"/>
  <c r="K142" i="2"/>
  <c r="N142" i="2" s="1"/>
  <c r="M140" i="2"/>
  <c r="N140" i="2" s="1"/>
  <c r="M136" i="2"/>
  <c r="N136" i="2" s="1"/>
  <c r="K135" i="2"/>
  <c r="M133" i="2"/>
  <c r="N133" i="2" s="1"/>
  <c r="K131" i="2"/>
  <c r="K130" i="2"/>
  <c r="K128" i="2"/>
  <c r="N128" i="2" s="1"/>
  <c r="K126" i="2"/>
  <c r="N126" i="2" s="1"/>
  <c r="K123" i="2"/>
  <c r="N123" i="2" s="1"/>
  <c r="M122" i="2"/>
  <c r="N122" i="2" s="1"/>
  <c r="K120" i="2"/>
  <c r="N120" i="2" s="1"/>
  <c r="K119" i="2"/>
  <c r="N119" i="2" s="1"/>
  <c r="M117" i="2"/>
  <c r="N117" i="2" s="1"/>
  <c r="K115" i="2"/>
  <c r="N115" i="2" s="1"/>
  <c r="K114" i="2"/>
  <c r="N114" i="2" s="1"/>
  <c r="M113" i="2"/>
  <c r="N113" i="2" s="1"/>
  <c r="K111" i="2"/>
  <c r="N111" i="2" s="1"/>
  <c r="M110" i="2"/>
  <c r="N110" i="2" s="1"/>
  <c r="K107" i="2"/>
  <c r="K103" i="2"/>
  <c r="N103" i="2" s="1"/>
  <c r="M102" i="2"/>
  <c r="N102" i="2" s="1"/>
  <c r="K101" i="2"/>
  <c r="N101" i="2" s="1"/>
  <c r="M100" i="2"/>
  <c r="N100" i="2" s="1"/>
  <c r="M98" i="2"/>
  <c r="N98" i="2" s="1"/>
  <c r="K97" i="2"/>
  <c r="N97" i="2" s="1"/>
  <c r="K95" i="2"/>
  <c r="N95" i="2" s="1"/>
  <c r="M93" i="2"/>
  <c r="N93" i="2" s="1"/>
  <c r="M88" i="2"/>
  <c r="N88" i="2" s="1"/>
  <c r="K87" i="2"/>
  <c r="N87" i="2" s="1"/>
  <c r="M86" i="2"/>
  <c r="N86" i="2" s="1"/>
  <c r="K83" i="2"/>
  <c r="N83" i="2" s="1"/>
  <c r="M82" i="2"/>
  <c r="N82" i="2" s="1"/>
  <c r="M78" i="2"/>
  <c r="N78" i="2" s="1"/>
  <c r="K75" i="2"/>
  <c r="N75" i="2" s="1"/>
  <c r="K74" i="2"/>
  <c r="N74" i="2" s="1"/>
  <c r="M73" i="2"/>
  <c r="N73" i="2" s="1"/>
  <c r="K67" i="2"/>
  <c r="N67" i="2" s="1"/>
  <c r="M65" i="2"/>
  <c r="K63" i="2"/>
  <c r="N63" i="2" s="1"/>
  <c r="M58" i="2"/>
  <c r="N58" i="2" s="1"/>
  <c r="M56" i="2"/>
  <c r="N56" i="2" s="1"/>
  <c r="K53" i="2"/>
  <c r="N53" i="2" s="1"/>
  <c r="K55" i="2"/>
  <c r="N55" i="2" s="1"/>
  <c r="M54" i="2"/>
  <c r="N54" i="2" s="1"/>
  <c r="K51" i="2"/>
  <c r="N51" i="2" s="1"/>
  <c r="K50" i="2"/>
  <c r="N50" i="2" s="1"/>
  <c r="K46" i="2"/>
  <c r="N46" i="2" s="1"/>
  <c r="M44" i="2"/>
  <c r="N44" i="2" s="1"/>
  <c r="M41" i="2"/>
  <c r="N41" i="2" s="1"/>
  <c r="K38" i="2"/>
  <c r="N38" i="2" s="1"/>
  <c r="M37" i="2"/>
  <c r="N37" i="2" s="1"/>
  <c r="M31" i="2"/>
  <c r="N31" i="2" s="1"/>
  <c r="M27" i="2"/>
  <c r="N27" i="2" s="1"/>
  <c r="M20" i="2"/>
  <c r="M15" i="2"/>
  <c r="N15" i="2" s="1"/>
  <c r="K14" i="2"/>
  <c r="N14" i="2" s="1"/>
  <c r="K12" i="2"/>
  <c r="N12" i="2" s="1"/>
  <c r="M8" i="2"/>
  <c r="N8" i="2" s="1"/>
  <c r="M11" i="2"/>
  <c r="N11" i="2" s="1"/>
  <c r="K26" i="2"/>
  <c r="N26" i="2" s="1"/>
  <c r="M25" i="2"/>
  <c r="N25" i="2" s="1"/>
  <c r="K22" i="2"/>
  <c r="N22" i="2" s="1"/>
  <c r="K21" i="2"/>
  <c r="N21" i="2" s="1"/>
  <c r="M16" i="2"/>
  <c r="N16" i="2" s="1"/>
  <c r="K10" i="2"/>
  <c r="N10" i="2" s="1"/>
  <c r="M9" i="2"/>
  <c r="N9" i="2" s="1"/>
  <c r="M6" i="2"/>
  <c r="N6" i="2" s="1"/>
  <c r="K7" i="2"/>
  <c r="N7" i="2" s="1"/>
  <c r="N48" i="2"/>
  <c r="N131" i="2"/>
  <c r="N160" i="2"/>
  <c r="N20" i="2"/>
  <c r="N23" i="2"/>
  <c r="N65" i="2"/>
  <c r="N70" i="2"/>
  <c r="N79" i="2"/>
  <c r="N81" i="2"/>
  <c r="N107" i="2"/>
  <c r="N127" i="2"/>
  <c r="N130" i="2"/>
  <c r="N135" i="2"/>
  <c r="N152" i="2"/>
  <c r="N162" i="2"/>
  <c r="N163" i="2"/>
  <c r="N169" i="2"/>
  <c r="K174" i="2" l="1"/>
  <c r="N166" i="2"/>
  <c r="M174" i="2"/>
  <c r="N167" i="2"/>
  <c r="K173" i="2"/>
  <c r="N80" i="2"/>
  <c r="M173" i="2"/>
  <c r="N172" i="2"/>
  <c r="M172" i="2"/>
  <c r="K172" i="2"/>
  <c r="K3" i="2" s="1"/>
  <c r="N174" i="2" l="1"/>
  <c r="K176" i="2"/>
  <c r="K177" i="2" s="1"/>
  <c r="M176" i="2"/>
  <c r="M177" i="2" s="1"/>
  <c r="N173" i="2"/>
  <c r="N4" i="2"/>
  <c r="M3" i="2"/>
  <c r="N176" i="2" l="1"/>
  <c r="N177" i="2"/>
</calcChain>
</file>

<file path=xl/sharedStrings.xml><?xml version="1.0" encoding="utf-8"?>
<sst xmlns="http://schemas.openxmlformats.org/spreadsheetml/2006/main" count="521" uniqueCount="322">
  <si>
    <t>נושא</t>
  </si>
  <si>
    <t>מס"ד</t>
  </si>
  <si>
    <t>שם הפריט</t>
  </si>
  <si>
    <t>מולטימדיה</t>
  </si>
  <si>
    <t>מסך מחשב לתחנת עבודה "24</t>
  </si>
  <si>
    <t>התקן לחיבור עד 2 מסכי מחשב לשולחן בקרה</t>
  </si>
  <si>
    <t>התקן לחיבור עד 4 מסכי מחשב לשולחן בקרה</t>
  </si>
  <si>
    <t>בקר מולטימדיה</t>
  </si>
  <si>
    <t>מסך מגע להפעלת בקר המולטימדיה</t>
  </si>
  <si>
    <t>מקלדת שליטה + joystick</t>
  </si>
  <si>
    <t>תוכנת שרת - התרעות</t>
  </si>
  <si>
    <t>תוכנת תחנת עבודה לניהול התרעות</t>
  </si>
  <si>
    <t>מפענחת התרעות קווית</t>
  </si>
  <si>
    <t>רכזת אזעקה ומצוקה</t>
  </si>
  <si>
    <t>כרטיס הרחבה ל 8 אזורים לרכזת התרעות</t>
  </si>
  <si>
    <t>מודם סלולרי</t>
  </si>
  <si>
    <t>מפסק מגנטי שקוע למשקוף דלת</t>
  </si>
  <si>
    <t>מתג מגנטי OUTDOOR H.D+H.S</t>
  </si>
  <si>
    <t>גלאי שבר זכוכית</t>
  </si>
  <si>
    <t>צמד גלאי  קרן ACTIVE IR 50 מטר</t>
  </si>
  <si>
    <t>צמד גלאי  קרן ACTIVE IR 100 מטר</t>
  </si>
  <si>
    <t>צופר+נצנץ OUTDOOR</t>
  </si>
  <si>
    <t>פנסי IR</t>
  </si>
  <si>
    <t>מחשבים ושרתים</t>
  </si>
  <si>
    <t>חומרת שרת PIZZA 1U</t>
  </si>
  <si>
    <t>חומרת שרת  2U</t>
  </si>
  <si>
    <t>מגנולוק 600 ק"ג</t>
  </si>
  <si>
    <t>כבילה</t>
  </si>
  <si>
    <t>ארונות ציוד</t>
  </si>
  <si>
    <t>אמצעי חיווט ותיעול כבילה</t>
  </si>
  <si>
    <t>קופסת CI להתקנת ציוד outdoor באתר קצה</t>
  </si>
  <si>
    <t>תעלת PVC 3x1.5 ס"מ</t>
  </si>
  <si>
    <t>תעלת PVC 4x6 ס"מ</t>
  </si>
  <si>
    <t>תעלת PVC 10x20 ס"מ</t>
  </si>
  <si>
    <t>קופסת חיבורים לצנרת מרירון/מריכף</t>
  </si>
  <si>
    <t>תעלת רשת 10x20</t>
  </si>
  <si>
    <t>תרנים ומעמדים להתקנה</t>
  </si>
  <si>
    <t>קונסולה 1.5 מטר</t>
  </si>
  <si>
    <t>תורן 6 מטר</t>
  </si>
  <si>
    <t>אמצעים לגיבוי מתח הרשת</t>
  </si>
  <si>
    <t>תאור</t>
  </si>
  <si>
    <t>מתג מגנטי OUTDOOR H.D</t>
  </si>
  <si>
    <t>גלאי נפח DT AM INDOOR</t>
  </si>
  <si>
    <t>גלאי נפח 360 מעלות תקרתי  INDOOR DT AM</t>
  </si>
  <si>
    <t>גלאי נפח OUTDOOR AM DT</t>
  </si>
  <si>
    <t>לחצן מצוקה קווי</t>
  </si>
  <si>
    <t>לחצן מצוקה אלחוטי - ערוץ אחד</t>
  </si>
  <si>
    <t>לחצן מצוקה אלחוטי - 4 ערוצים</t>
  </si>
  <si>
    <t>קופסת ניפוץ</t>
  </si>
  <si>
    <t>ייעוד - שרת ללא סטורג'</t>
  </si>
  <si>
    <t>שרת סטורג'</t>
  </si>
  <si>
    <t>הרחבת סטורג'</t>
  </si>
  <si>
    <t>אביזרי תקשורת נתונים</t>
  </si>
  <si>
    <t>כבל מתח ובקרה לאמצעים - 8 גיד</t>
  </si>
  <si>
    <t>מערכות ניהול וידיאו</t>
  </si>
  <si>
    <t>מתג מגנטי עם דבק דו צדדי לדלת זכוכית INDOOR</t>
  </si>
  <si>
    <t>מגנולוק 300 ק"ג</t>
  </si>
  <si>
    <t>תעלת פח סגורה 60x40</t>
  </si>
  <si>
    <t>צינור שרשורי גמיש PVC 25 מ"מ</t>
  </si>
  <si>
    <t>צינור מריכף 25 מ"מ</t>
  </si>
  <si>
    <t>להתקנה ע"ג תחנת עבודה</t>
  </si>
  <si>
    <t>לוח מקשים - קיבורד מקשים</t>
  </si>
  <si>
    <t>בחיבור  RS 485 ל הרכזת</t>
  </si>
  <si>
    <t>להעברת התרעות באמצעות קו סלולרי</t>
  </si>
  <si>
    <t>לגילוי פתיחה ושבירת חלון במשולב</t>
  </si>
  <si>
    <t xml:space="preserve">גלאי נפח וילון INDOOR </t>
  </si>
  <si>
    <t>להתקנה בפינות חדר ומול איזורי עניין מוגדרים</t>
  </si>
  <si>
    <t>למיגון חלונות</t>
  </si>
  <si>
    <t>לגילוי צליל שבירת זכוכית</t>
  </si>
  <si>
    <t>גילוי תנועה בתנאי חוץ להתקנה בגובה עד 2.5 מטר, טווחים: 15 מ' בזווית רחבה או 23 מ' בזויית צרה</t>
  </si>
  <si>
    <t>להתקנה במשקופים מתכתיים ועץ</t>
  </si>
  <si>
    <t>להתקנה ע"ג חלונות בלתי ניתנים לקידוח</t>
  </si>
  <si>
    <t>להתקנה ע"ג דלתות ומשקופי חלונות</t>
  </si>
  <si>
    <t>להתקנה חיצונית ע"ג דלתות ופתחים שונים</t>
  </si>
  <si>
    <t>כנ"ל בתוספת רמת אבטחה מוגברת</t>
  </si>
  <si>
    <t>צמד גלאי  קרן ACTIVE IR 200 מטר</t>
  </si>
  <si>
    <t>כבל לתקשורת טורית</t>
  </si>
  <si>
    <t>כבל אספקת מתח DC וחיבורי רמקולים</t>
  </si>
  <si>
    <t xml:space="preserve">סיב אופטי 12 גידים </t>
  </si>
  <si>
    <t>ארון קיר לבקרים</t>
  </si>
  <si>
    <t>תעלת מגן מפח 60x60</t>
  </si>
  <si>
    <t>ארון רצפתי לבקרים</t>
  </si>
  <si>
    <t>אל פסק 1KVA</t>
  </si>
  <si>
    <t>אל פסק 3KVA</t>
  </si>
  <si>
    <t>אל פסק 6KVA</t>
  </si>
  <si>
    <t xml:space="preserve">מיקרופון צוואר גמיש </t>
  </si>
  <si>
    <t xml:space="preserve">כרטיס I\O </t>
  </si>
  <si>
    <t>כולל: כרטיס אם, מתאם Ip, חייגן, מארז קיר מתכתי מטען 3 אמפר ותא מצברים</t>
  </si>
  <si>
    <t xml:space="preserve">תוכנת תחנת עבודה </t>
  </si>
  <si>
    <t>להתקנה בתקרה</t>
  </si>
  <si>
    <t>קורא כרטיסי קירבה</t>
  </si>
  <si>
    <t>מערכת בקרת כניסה</t>
  </si>
  <si>
    <t>מערכת השו"ב</t>
  </si>
  <si>
    <t>ארון ציוד Outdoor לאתר קצה</t>
  </si>
  <si>
    <t>מפצל אות HDMI ל 2 יציאות</t>
  </si>
  <si>
    <t>רמקול תקרתי/קיר</t>
  </si>
  <si>
    <t>בקר מגעים יבשים</t>
  </si>
  <si>
    <t>Video Encoder – 16 ערוצים</t>
  </si>
  <si>
    <t>כרטיס הרחבה לתוספת 4 ממסרי יציאה</t>
  </si>
  <si>
    <t>לוח מקשים - מגע</t>
  </si>
  <si>
    <t>גלאי זעזועים משולב מתג מגנטי</t>
  </si>
  <si>
    <t>לוח מקשים אלחוטי</t>
  </si>
  <si>
    <t>מתג מגנטי INDOOR - אלחוטי</t>
  </si>
  <si>
    <t>גלאי נפח OUTDOOR AM DT - אלחוטי</t>
  </si>
  <si>
    <t>סוללה לגלאי נפח ולחצן מצוקה אלחוטיים</t>
  </si>
  <si>
    <t>גלאי שבר זכוכית – אלחוטי</t>
  </si>
  <si>
    <t>גלאי זעזועים אלחוטי</t>
  </si>
  <si>
    <t>מפסק טמפר לכספת</t>
  </si>
  <si>
    <t>קורא משולב, קרבה ומקודד</t>
  </si>
  <si>
    <t>מקודד תגים לעמדת ניפוק תגים</t>
  </si>
  <si>
    <t>מצלמה דיגיטאלית</t>
  </si>
  <si>
    <t>מדפסת כרטיסים</t>
  </si>
  <si>
    <t>ממיר אטרנט לאופטי לאטרנט Outdoor</t>
  </si>
  <si>
    <t>מתאם אופטי לנתב\מתג</t>
  </si>
  <si>
    <t>נתב/מתג L3 – 48 פורטים</t>
  </si>
  <si>
    <t>מתג KVM משולב מסך</t>
  </si>
  <si>
    <t>כבל תקשורת CAT- 6</t>
  </si>
  <si>
    <t>כבל מתח ובקרה לאמצעים - 4 גיד</t>
  </si>
  <si>
    <t>כבל מתח ובקרה לאמצעים - 6 גיד</t>
  </si>
  <si>
    <t>ארון ציוד Indoor 44U</t>
  </si>
  <si>
    <t>ארון ציוד Indoor 24U</t>
  </si>
  <si>
    <t>ארון ציוד Indoor 15U</t>
  </si>
  <si>
    <t>צינור PVC תת קרקעי קשיח\קוברה להעברת כבלים בקוטר 50 מ"מ</t>
  </si>
  <si>
    <t>צינור PVC תת קרקעי קשיח\קוברה להעברת כבלים בקוטר 75 מ"מ</t>
  </si>
  <si>
    <t>קונסולה 3 מטר</t>
  </si>
  <si>
    <t>חציבה/חפירה, השחלה ושיקום - בכביש</t>
  </si>
  <si>
    <t>חציבה/חפירה, השחלה ושיקום - במדרכה</t>
  </si>
  <si>
    <t>חציבה/חפירה, השחלה ושיקום - בשטח גן</t>
  </si>
  <si>
    <t>Video Encoder – ערוצים 4</t>
  </si>
  <si>
    <t>תוכנת שרת</t>
  </si>
  <si>
    <t>תוכנת קליינט</t>
  </si>
  <si>
    <t>כריזה למערכות ביטחון</t>
  </si>
  <si>
    <t>מתג מגנטי INDOOR HS (חיבור ברגים)</t>
  </si>
  <si>
    <t>רישיון למצלמה לתוכנת ניהול הוידאו</t>
  </si>
  <si>
    <t>כולל חומרה, תוכנה ורישיונות ל16 מצלמות</t>
  </si>
  <si>
    <t>כולל חומרה, תוכנה ורישיונות ל8 מצלמות</t>
  </si>
  <si>
    <t>לטובת חיבור מצלמות אנלוגיות קיימות</t>
  </si>
  <si>
    <t>מצלמת Outdoor PTZ Box FHD</t>
  </si>
  <si>
    <t>זיווד OUTDOOR למצלמות קבועות במבנה Box</t>
  </si>
  <si>
    <t>פנס IR לטווח בינוני OUTDOOR</t>
  </si>
  <si>
    <t>בקר ל2 דלתות</t>
  </si>
  <si>
    <t>בקר ל4 דלתות</t>
  </si>
  <si>
    <t>חומרת מחשב תחנת עבודה - סוג 1</t>
  </si>
  <si>
    <t>חומרת מחשב תחנת עבודה - סוג 2</t>
  </si>
  <si>
    <t>חומרת מחשב תחנת עבודה - סוג 3</t>
  </si>
  <si>
    <t>למערכות טמ"ס ושו"ב</t>
  </si>
  <si>
    <t>למערכות טמ"ס מקומיות ושו"ב מקומי</t>
  </si>
  <si>
    <t>למערכות אזעקה ובקרת כניסה</t>
  </si>
  <si>
    <t>כולל מצבריה לשעה</t>
  </si>
  <si>
    <t>תוכנת ניהול והקלטת וידאו</t>
  </si>
  <si>
    <t>פנס IR ל טווח ארוך OUTDOOR</t>
  </si>
  <si>
    <t>לחיבור 8 גלאים נוספים</t>
  </si>
  <si>
    <t>לחיבור 16 גלאים אלחוטיים ולקבלת התרעות מלחצני מצוקה אלחוטיים.</t>
  </si>
  <si>
    <t>לחיבור 4 יציאות</t>
  </si>
  <si>
    <t>מקודד Indoor HS</t>
  </si>
  <si>
    <t>מקודד Outdoor HS</t>
  </si>
  <si>
    <t>מנעול חשמלי – Door Strike Indoor</t>
  </si>
  <si>
    <t>מנעול חשמלי – Door Strike Outdoor</t>
  </si>
  <si>
    <t>מתאם IP למערכת כריזה</t>
  </si>
  <si>
    <t>עבודות עפר בינוי ותשתיות חשמל</t>
  </si>
  <si>
    <t>להתקנה ע"ג שרת התרעות, כולל ממשק לשו"ב</t>
  </si>
  <si>
    <t>לקבלת התרעות דרך קו טלפון בפרוטוקול contact id, כולל ממשק לתוכנת ניהול התרעות והשו"ב</t>
  </si>
  <si>
    <t>גלאי משולב לכספת</t>
  </si>
  <si>
    <t>מתג L2 – 24 פורטים +POE</t>
  </si>
  <si>
    <t>מתג L2 תעשייתי בתצורת Din Rail - 8 פורטים PoE+</t>
  </si>
  <si>
    <t xml:space="preserve">כבל תקשורת CAT- 7 </t>
  </si>
  <si>
    <t>מנעול אלקטרו מכני</t>
  </si>
  <si>
    <t>רישיון לערוץ לתוכנת שרת</t>
  </si>
  <si>
    <t>להתקנה בשולחנות בקרה ו\או באמצעות התקן או מעמד סטנדרטי.</t>
  </si>
  <si>
    <t>להתקנת מסכי מחשב בשולחנות בקרה.</t>
  </si>
  <si>
    <t>לקיבוע מסכי קיר</t>
  </si>
  <si>
    <t>פיצול מוצא וידאו ממחשב</t>
  </si>
  <si>
    <t>לחיבור מקלדת עכבר ושני מוצאי וידאו של מחשב אחד לתחנת עבודה מרוחקת הכולל שני מסכים , מקלדת ועכבר ,תומך שמע.</t>
  </si>
  <si>
    <t>לחיבור מקלדת עכבר ומוצא וידאו אחד של מחשב אחד לתחנת עבודה מרוחקת הכוללת מסך אחד , מקלדת ועכבר ,תומך שמע.</t>
  </si>
  <si>
    <t>להשמעת מוצאי מחשב בחדר בקרה</t>
  </si>
  <si>
    <t>להתקנה בחדרי בקרה</t>
  </si>
  <si>
    <t>לניהול מולטימדיה בחדרי בקרה</t>
  </si>
  <si>
    <t>לניהול בקר AV</t>
  </si>
  <si>
    <t>לשליטה במצלמות</t>
  </si>
  <si>
    <t>לחיבור מגעים יבשים</t>
  </si>
  <si>
    <t>זיווד למצלמות</t>
  </si>
  <si>
    <t>להארת אזורי עניין</t>
  </si>
  <si>
    <t>להתקנה בשערים ומשקופים</t>
  </si>
  <si>
    <t>חיבור קווי לרכזת</t>
  </si>
  <si>
    <t>חיבור אלחוטי לרכזת</t>
  </si>
  <si>
    <t>צופר משולב עם נצנץ להתקנה חיצונית</t>
  </si>
  <si>
    <t>סוללה חליפית</t>
  </si>
  <si>
    <t>גלאי אור, חום וזעזועים</t>
  </si>
  <si>
    <t>מפסק טמפר תעשייתי בעל כיוונון</t>
  </si>
  <si>
    <t>תוכנת שרת של מערכת בקרת הכניסה לניהול ואגירת DB</t>
  </si>
  <si>
    <t>תוכנת קליינט לבקרת כניסה, יכולת עבודה ישירות מות הבקרים</t>
  </si>
  <si>
    <t>בקר לסט אביזרים ל2 דלתות</t>
  </si>
  <si>
    <t>בקר לסט אביזרים ל4 דלתות</t>
  </si>
  <si>
    <t>הרחבה למגעים</t>
  </si>
  <si>
    <t>קודן להתקנה בדלת פנימית</t>
  </si>
  <si>
    <t>קודן להתקנה בדלת חיצונית</t>
  </si>
  <si>
    <t>מנעול להטמעת בתוך הכנף</t>
  </si>
  <si>
    <t>מנעול לשונית קורסת</t>
  </si>
  <si>
    <t>מנעול אלקטרומגנטי להתקנה במשקופים, כולל כל אביזרי החיבור הנדרשים בכל תצורת התקנה</t>
  </si>
  <si>
    <t>לפתיחה בחירום</t>
  </si>
  <si>
    <t>לפתיחת דלת</t>
  </si>
  <si>
    <t>תוכנת שרת לאתר מקומי לרבות הDB של האתר</t>
  </si>
  <si>
    <t>ביצוע הטמעת המפה וכלל הממשקים ויחסי הגומלים בתוכנה לרבות הגדרת הממשק.</t>
  </si>
  <si>
    <t>הגדרת אביזר כגון מצלמה, גלאי, דלת וכו' בתוכנת השו"ב</t>
  </si>
  <si>
    <t>מגבר שמע משולב עם ערבל</t>
  </si>
  <si>
    <t>מגבר שמע כולל אנקודר מובנה</t>
  </si>
  <si>
    <t>אנקודר שמע</t>
  </si>
  <si>
    <t>לביצוע כריזה</t>
  </si>
  <si>
    <t>תומך sm או mm בהתאם לצורך</t>
  </si>
  <si>
    <t>להתקנה בארונות חיצוניים</t>
  </si>
  <si>
    <t>ג'יביק</t>
  </si>
  <si>
    <t>למיתוג ושליטה בין שרתים בארון תקשורת</t>
  </si>
  <si>
    <t>יחידת דלת/קצה</t>
  </si>
  <si>
    <t>לחיבור כלל אביזרי ה IP ולגישור</t>
  </si>
  <si>
    <t>לחיבורי תקשורת טורית</t>
  </si>
  <si>
    <t>לחיבורי אביזרים למערכות הבקרה</t>
  </si>
  <si>
    <t>לחיבור רמקולים ופנסים</t>
  </si>
  <si>
    <t>לחיבור בין ריכוזי תקשורת ואביזרים מרוחקים</t>
  </si>
  <si>
    <t>מסד ציוד להתקנות פנים</t>
  </si>
  <si>
    <t>להתקנת בקרים</t>
  </si>
  <si>
    <t>להתקנת ציוד באתרים</t>
  </si>
  <si>
    <t>לביצוע חיבורים</t>
  </si>
  <si>
    <t>לתיעול כבילה בתוך מבנה</t>
  </si>
  <si>
    <t>להעברת כבילה תת קרקעית</t>
  </si>
  <si>
    <t>לתיעול כבילה בתוך/מחוץ למבנה</t>
  </si>
  <si>
    <t>להגבהה והתקנת ציוד</t>
  </si>
  <si>
    <t>ייעודי למערכות תצפית, תזוזת עדשה מינימאלית</t>
  </si>
  <si>
    <t>ע"פ ההנחיות הרלוונטיות בפרק הכללי, כולל גוב P כל 50 מטר.</t>
  </si>
  <si>
    <t>עמדת הקלטה מקומית ל8 מצלמות (NVR) כולל מתג מובנה  להתקנה מקומית</t>
  </si>
  <si>
    <t>עמדת הקלטה מקומית ל16 מצלמות (NVR) כולל מתג מובנה להתקנה מקומית</t>
  </si>
  <si>
    <t>מסך קיר ''55  - 4K</t>
  </si>
  <si>
    <t>תוכנת שרת ללא רישיונות לערוצים כולל 3 רישיונות לתחנות עבודה</t>
  </si>
  <si>
    <t>ניהול וצפייה מעבר ל 3 תחנות העבודה הראשונות</t>
  </si>
  <si>
    <t>מצלמת Fix Bullet 4K IR</t>
  </si>
  <si>
    <t xml:space="preserve">תוכנת שרת שו"ב </t>
  </si>
  <si>
    <t xml:space="preserve">תוכנת קליינט לשו"ב </t>
  </si>
  <si>
    <t xml:space="preserve">התמעת אביזר בתוכנת שו"ב </t>
  </si>
  <si>
    <t xml:space="preserve">ביצוע Setup ראשוני לאתר בתוכנת שו"ב </t>
  </si>
  <si>
    <t xml:space="preserve">פיתוח ממשק לתוכנה כגון ניהול וידאו לשו"ב </t>
  </si>
  <si>
    <t>ארון ציוד Indoor 12U</t>
  </si>
  <si>
    <t>כולל חומרה, תוכנה ורישיונות ל32 מצלמות</t>
  </si>
  <si>
    <t>מערכת פריצה ומצוקה RISCO</t>
  </si>
  <si>
    <t>חייגן קולי</t>
  </si>
  <si>
    <t>צופר+נצנץ INDOOR</t>
  </si>
  <si>
    <t>צופר משולב עם נצנץ להתקנה פנימית (בצבעים שונים)</t>
  </si>
  <si>
    <t>מתג L2 – 16 פורטים +POE</t>
  </si>
  <si>
    <t>מרחיק KVM over IP תומך 2 מסכי HDMI</t>
  </si>
  <si>
    <t>מרחיק KVM over IP תומך מסך HDMI אחד</t>
  </si>
  <si>
    <t xml:space="preserve">מטריצת KVM over IP </t>
  </si>
  <si>
    <t>לצורכי תצוגה ע"ג מסכי קיר וניהול מקורות</t>
  </si>
  <si>
    <t>מיתוג מוצא 4 מחשבים הכולל 4 מסכים, מקלדת ועכבר לסט אחד הכולל מקלדת, עכבר ושני מסכים.</t>
  </si>
  <si>
    <t>מסך קיר ''65  - 4K</t>
  </si>
  <si>
    <t>התקן  לחיבור מסך לקיר או תקרה</t>
  </si>
  <si>
    <t>מסך למוקד מקומי\ראשי</t>
  </si>
  <si>
    <t>מצלמת Outdoor PTZ Speed Dome 4K</t>
  </si>
  <si>
    <t xml:space="preserve">מצלמת  Fix Dome 4K IR  </t>
  </si>
  <si>
    <t xml:space="preserve"> 8 mp @ 25fps + IVA </t>
  </si>
  <si>
    <t xml:space="preserve"> 2 mp @ 25fps + IVA </t>
  </si>
  <si>
    <t>מצלמות ואביזרים</t>
  </si>
  <si>
    <t>לחצן פתיחת דלת</t>
  </si>
  <si>
    <t>גלאי REX</t>
  </si>
  <si>
    <t>פיתוח ממשק למערכת צד ג'</t>
  </si>
  <si>
    <t>רמקול IP 15W</t>
  </si>
  <si>
    <t>כונן קשיח hdd למחשב ושרת 3.5" \ 8TB</t>
  </si>
  <si>
    <t>אינטרקום שמע</t>
  </si>
  <si>
    <t>וידאופון</t>
  </si>
  <si>
    <t>תצורת IP</t>
  </si>
  <si>
    <t>יחידת Master למערכת אינטרקום שמע</t>
  </si>
  <si>
    <t>יחק"ץ פנל דלת למערכת אינטרקום שמע - לחצן אחד</t>
  </si>
  <si>
    <t>יחק"ץ פנל דלת למערכת אינטרקום שמע - רב שלוחתי</t>
  </si>
  <si>
    <t xml:space="preserve">יחידת master למערכת וידיאו-פון </t>
  </si>
  <si>
    <t>יחק"ץ פנל דלת למערכת וידיאו-פון - לחצן אחד</t>
  </si>
  <si>
    <t>יחק"ץ פנל דלת למערכת וידיאו-פון  - רב שלוחתי</t>
  </si>
  <si>
    <t>צינור מרירון 25 מ"מ</t>
  </si>
  <si>
    <t>לתיעול כבילה מחוץ למבנה</t>
  </si>
  <si>
    <t>כרטיס הרחבה אלחוטי לרכזת התרעות - 8 אזורים</t>
  </si>
  <si>
    <t>סעיף</t>
  </si>
  <si>
    <t>ממתג KVM ארבעה ערוצים תומך HDMI</t>
  </si>
  <si>
    <t>מערבל שמע למערכת המולטימדיה משולב מגבר</t>
  </si>
  <si>
    <t>עמדת הקלטה מקומית ל32 מצלמות (NVR) כולל מתג מובנה להתקנה מקומית</t>
  </si>
  <si>
    <t>מצלמת Fix Box 4K + עדשה</t>
  </si>
  <si>
    <t>יחידות מידה</t>
  </si>
  <si>
    <t>כמות משל"ט</t>
  </si>
  <si>
    <t>כמות אוצפיה שלב ב'</t>
  </si>
  <si>
    <t>סה"כ מחיר</t>
  </si>
  <si>
    <t>אופציה שלב ב'</t>
  </si>
  <si>
    <t>מגבר IP 50 Watt RMS</t>
  </si>
  <si>
    <t xml:space="preserve">19. מערכת ניטור ואבטחת מידע לרשתות </t>
  </si>
  <si>
    <t>תוכנת ניהול ובקרה</t>
  </si>
  <si>
    <t>ניטור כתובת IP (אביזר IP המחובר לרשת)</t>
  </si>
  <si>
    <t>ניטור port תקשורת שאינו בשימוש</t>
  </si>
  <si>
    <t>ניטור והגנת מבואות חיבור USB (מחיר לחומרה)</t>
  </si>
  <si>
    <t>תוכנת תחנת עבודה למערכת הניטור</t>
  </si>
  <si>
    <t>חומרה לאיסוף תעבודת רשת (לחיבור עד 7 מתגי ליבה)</t>
  </si>
  <si>
    <t>כולל חומרה נדרשת</t>
  </si>
  <si>
    <t xml:space="preserve">סה"כ </t>
  </si>
  <si>
    <t>קומפלט</t>
  </si>
  <si>
    <t>1 מטר</t>
  </si>
  <si>
    <t>שלב א' - משלט</t>
  </si>
  <si>
    <t>מחיר יח' מירבי</t>
  </si>
  <si>
    <t>% הנחה</t>
  </si>
  <si>
    <t>מחיר יח' לאחר הנחה</t>
  </si>
  <si>
    <t>תוספת לרכבת תקן 1337</t>
  </si>
  <si>
    <t>אחריות ותחזוקה</t>
  </si>
  <si>
    <t xml:space="preserve">שרות אחריות ותחזוקה לשנה נוספת מעבר ל 3 שנות האחריות </t>
  </si>
  <si>
    <t xml:space="preserve">שרות אחריות ותחזוקה עבור מערכת הניטור ואבטחת המידע לשנה נוספת מעבר ל 3 שנות האחריות </t>
  </si>
  <si>
    <t>קריאת שרות יזומה</t>
  </si>
  <si>
    <t xml:space="preserve">האחוז מתייחס לעלות שירותי אחזקה עבור 36 חודשים מתום תקופת ההתקשרות הראשונית. </t>
  </si>
  <si>
    <t>שנה</t>
  </si>
  <si>
    <t>קריאה יזומה לביצוע פעולות כגון העתקת רכיב ולצורך תחזוקה בשיטת "זמן וחומר"</t>
  </si>
  <si>
    <t>שעה</t>
  </si>
  <si>
    <t>סה"כ עבור ציוד</t>
  </si>
  <si>
    <t>סה"כ עבור שירות אחריות ותחזוקה</t>
  </si>
  <si>
    <t>סה"כ עבור ציוד כולל שירות אחריות ותחזוקה</t>
  </si>
  <si>
    <r>
      <rPr>
        <b/>
        <sz val="24"/>
        <color theme="1"/>
        <rFont val="Arial"/>
        <family val="2"/>
      </rPr>
      <t>משרד חדשנות המדע והטכנולוגיה משרד התרבות והספורט</t>
    </r>
    <r>
      <rPr>
        <b/>
        <sz val="22"/>
        <color theme="1"/>
        <rFont val="Arial"/>
        <family val="2"/>
      </rPr>
      <t xml:space="preserve">
מכרז טכנולוגי מוביל - חלק ג', כתב הכמויות</t>
    </r>
  </si>
  <si>
    <t>%  מירבי לתחזוקה</t>
  </si>
  <si>
    <t>5.2-5.3</t>
  </si>
  <si>
    <t>5.15-5.16</t>
  </si>
  <si>
    <t>שופר IP 15W</t>
  </si>
  <si>
    <t>רמקול דקורטיבי להתקנה על גבי קיר</t>
  </si>
  <si>
    <t>רמקול דקורטיבי לתקרה אקוסטית</t>
  </si>
  <si>
    <t>V5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</si>
</sst>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₪&quot;\ * #,##0.00_ ;_ &quot;₪&quot;\ * \-#,##0.00_ ;_ &quot;₪&quot;\ * &quot;-&quot;??_ ;_ @_ "/>
    <numFmt numFmtId="164" formatCode="&quot;₪&quot;\ #,##0.00"/>
    <numFmt numFmtId="165" formatCode="_ [$₪-40D]\ * #,##0_ ;_ [$₪-40D]\ * \-#,##0_ ;_ [$₪-40D]\ * &quot;-&quot;??_ ;_ @_ "/>
    <numFmt numFmtId="166" formatCode="_ &quot;₪&quot;\ * #,##0_ ;_ &quot;₪&quot;\ * \-#,##0_ ;_ &quot;₪&quot;\ * &quot;-&quot;??_ ;_ @_ "/>
  </numFmts>
  <fonts count="23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b/>
      <sz val="16"/>
      <name val="Calibri"/>
      <family val="2"/>
    </font>
    <font>
      <sz val="16"/>
      <color theme="1"/>
      <name val="Arial"/>
      <family val="2"/>
      <charset val="177"/>
      <scheme val="minor"/>
    </font>
    <font>
      <b/>
      <sz val="16"/>
      <name val="Calibri"/>
      <family val="2"/>
      <charset val="177"/>
    </font>
    <font>
      <b/>
      <sz val="14"/>
      <name val="Arial"/>
      <family val="2"/>
    </font>
    <font>
      <sz val="16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20"/>
      <color theme="1"/>
      <name val="Arial"/>
      <family val="2"/>
    </font>
    <font>
      <b/>
      <u/>
      <sz val="22"/>
      <color theme="1"/>
      <name val="Arial"/>
      <family val="2"/>
    </font>
    <font>
      <sz val="16"/>
      <name val="Arial"/>
      <family val="2"/>
    </font>
    <font>
      <b/>
      <sz val="22"/>
      <color theme="1"/>
      <name val="Arial"/>
      <family val="2"/>
    </font>
    <font>
      <b/>
      <sz val="24"/>
      <color theme="1"/>
      <name val="Arial"/>
      <family val="2"/>
    </font>
    <font>
      <sz val="11"/>
      <color theme="1"/>
      <name val="Arial"/>
      <family val="2"/>
      <charset val="177"/>
      <scheme val="minor"/>
    </font>
    <font>
      <sz val="22"/>
      <color theme="1"/>
      <name val="Arial"/>
      <family val="2"/>
      <scheme val="minor"/>
    </font>
    <font>
      <sz val="22"/>
      <color theme="1"/>
      <name val="Arial"/>
      <family val="2"/>
    </font>
    <font>
      <b/>
      <sz val="22"/>
      <color theme="1"/>
      <name val="Arial"/>
      <family val="2"/>
      <scheme val="minor"/>
    </font>
    <font>
      <b/>
      <sz val="16"/>
      <name val="Arial"/>
      <family val="2"/>
    </font>
    <font>
      <sz val="16"/>
      <color theme="1"/>
      <name val="Arial"/>
      <family val="2"/>
      <scheme val="minor"/>
    </font>
    <font>
      <b/>
      <sz val="16"/>
      <color theme="1"/>
      <name val="Arial"/>
      <family val="2"/>
    </font>
    <font>
      <b/>
      <sz val="24"/>
      <color theme="1"/>
      <name val="Arial"/>
      <family val="2"/>
      <scheme val="minor"/>
    </font>
    <font>
      <sz val="24"/>
      <color theme="1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31">
    <xf numFmtId="0" fontId="0" fillId="0" borderId="0" xfId="0"/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Font="1" applyFill="1" applyBorder="1" applyAlignment="1">
      <alignment horizontal="right" vertical="center" wrapText="1" readingOrder="2"/>
    </xf>
    <xf numFmtId="164" fontId="6" fillId="3" borderId="1" xfId="0" applyNumberFormat="1" applyFont="1" applyFill="1" applyBorder="1" applyAlignment="1">
      <alignment horizontal="right" vertical="center" wrapText="1" readingOrder="1"/>
    </xf>
    <xf numFmtId="0" fontId="11" fillId="3" borderId="1" xfId="0" applyFont="1" applyFill="1" applyBorder="1" applyAlignment="1">
      <alignment horizontal="right" vertical="center" wrapText="1"/>
    </xf>
    <xf numFmtId="0" fontId="11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1"/>
    </xf>
    <xf numFmtId="2" fontId="8" fillId="0" borderId="1" xfId="0" applyNumberFormat="1" applyFont="1" applyBorder="1" applyAlignment="1">
      <alignment horizontal="center" vertical="center" wrapText="1"/>
    </xf>
    <xf numFmtId="2" fontId="8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 readingOrder="2"/>
    </xf>
    <xf numFmtId="0" fontId="11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readingOrder="1"/>
    </xf>
    <xf numFmtId="0" fontId="6" fillId="0" borderId="7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 readingOrder="2"/>
    </xf>
    <xf numFmtId="0" fontId="6" fillId="3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 readingOrder="1"/>
    </xf>
    <xf numFmtId="0" fontId="11" fillId="3" borderId="7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 readingOrder="1"/>
    </xf>
    <xf numFmtId="0" fontId="11" fillId="0" borderId="8" xfId="0" applyFont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 readingOrder="2"/>
    </xf>
    <xf numFmtId="0" fontId="11" fillId="3" borderId="8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4" fontId="16" fillId="0" borderId="0" xfId="0" applyNumberFormat="1" applyFont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 readingOrder="2"/>
    </xf>
    <xf numFmtId="0" fontId="18" fillId="2" borderId="3" xfId="0" applyFont="1" applyFill="1" applyBorder="1" applyAlignment="1">
      <alignment horizontal="center" vertical="center" wrapText="1" readingOrder="2"/>
    </xf>
    <xf numFmtId="0" fontId="18" fillId="2" borderId="8" xfId="0" applyFont="1" applyFill="1" applyBorder="1" applyAlignment="1">
      <alignment horizontal="center" vertical="center" wrapText="1" readingOrder="2"/>
    </xf>
    <xf numFmtId="0" fontId="18" fillId="2" borderId="7" xfId="0" applyFont="1" applyFill="1" applyBorder="1" applyAlignment="1">
      <alignment horizontal="center" vertical="center" wrapText="1" readingOrder="2"/>
    </xf>
    <xf numFmtId="9" fontId="6" fillId="0" borderId="6" xfId="2" applyFont="1" applyFill="1" applyBorder="1" applyAlignment="1" applyProtection="1">
      <alignment horizontal="right" vertical="center" readingOrder="1"/>
      <protection locked="0"/>
    </xf>
    <xf numFmtId="9" fontId="6" fillId="3" borderId="6" xfId="2" applyFont="1" applyFill="1" applyBorder="1" applyAlignment="1" applyProtection="1">
      <alignment horizontal="right" vertical="center" readingOrder="1"/>
      <protection locked="0"/>
    </xf>
    <xf numFmtId="9" fontId="11" fillId="0" borderId="6" xfId="2" applyFont="1" applyFill="1" applyBorder="1" applyAlignment="1" applyProtection="1">
      <alignment horizontal="right" vertical="center" readingOrder="1"/>
      <protection locked="0"/>
    </xf>
    <xf numFmtId="9" fontId="11" fillId="3" borderId="6" xfId="2" applyFont="1" applyFill="1" applyBorder="1" applyAlignment="1" applyProtection="1">
      <alignment horizontal="right" vertical="center" readingOrder="1"/>
      <protection locked="0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4" fontId="15" fillId="0" borderId="0" xfId="0" applyNumberFormat="1" applyFont="1" applyAlignment="1">
      <alignment vertical="center"/>
    </xf>
    <xf numFmtId="44" fontId="1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vertical="center" wrapText="1" readingOrder="2"/>
    </xf>
    <xf numFmtId="0" fontId="3" fillId="0" borderId="0" xfId="0" applyFont="1" applyAlignment="1">
      <alignment readingOrder="2"/>
    </xf>
    <xf numFmtId="165" fontId="6" fillId="0" borderId="11" xfId="0" applyNumberFormat="1" applyFont="1" applyBorder="1" applyAlignment="1">
      <alignment horizontal="right" vertical="center" readingOrder="1"/>
    </xf>
    <xf numFmtId="165" fontId="6" fillId="0" borderId="10" xfId="0" applyNumberFormat="1" applyFont="1" applyBorder="1" applyAlignment="1">
      <alignment horizontal="right" vertical="center" readingOrder="1"/>
    </xf>
    <xf numFmtId="165" fontId="19" fillId="0" borderId="1" xfId="0" applyNumberFormat="1" applyFont="1" applyBorder="1" applyAlignment="1">
      <alignment horizontal="center" vertical="center"/>
    </xf>
    <xf numFmtId="165" fontId="6" fillId="3" borderId="11" xfId="0" applyNumberFormat="1" applyFont="1" applyFill="1" applyBorder="1" applyAlignment="1">
      <alignment horizontal="right" vertical="center" readingOrder="1"/>
    </xf>
    <xf numFmtId="165" fontId="6" fillId="3" borderId="10" xfId="0" applyNumberFormat="1" applyFont="1" applyFill="1" applyBorder="1" applyAlignment="1">
      <alignment horizontal="right" vertical="center" readingOrder="1"/>
    </xf>
    <xf numFmtId="165" fontId="19" fillId="0" borderId="1" xfId="0" applyNumberFormat="1" applyFont="1" applyBorder="1" applyAlignment="1">
      <alignment horizontal="center" vertical="center" wrapText="1"/>
    </xf>
    <xf numFmtId="165" fontId="11" fillId="0" borderId="11" xfId="0" applyNumberFormat="1" applyFont="1" applyBorder="1" applyAlignment="1">
      <alignment horizontal="right" vertical="center" readingOrder="1"/>
    </xf>
    <xf numFmtId="165" fontId="11" fillId="0" borderId="10" xfId="0" applyNumberFormat="1" applyFont="1" applyBorder="1" applyAlignment="1">
      <alignment horizontal="right" vertical="center" readingOrder="1"/>
    </xf>
    <xf numFmtId="165" fontId="11" fillId="3" borderId="11" xfId="0" applyNumberFormat="1" applyFont="1" applyFill="1" applyBorder="1" applyAlignment="1">
      <alignment horizontal="right" vertical="center" readingOrder="1"/>
    </xf>
    <xf numFmtId="165" fontId="11" fillId="3" borderId="10" xfId="0" applyNumberFormat="1" applyFont="1" applyFill="1" applyBorder="1" applyAlignment="1">
      <alignment horizontal="right" vertical="center" readingOrder="1"/>
    </xf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 readingOrder="1"/>
    </xf>
    <xf numFmtId="0" fontId="15" fillId="0" borderId="0" xfId="0" applyFont="1" applyAlignment="1">
      <alignment horizontal="center" wrapText="1"/>
    </xf>
    <xf numFmtId="0" fontId="15" fillId="0" borderId="0" xfId="0" applyFont="1"/>
    <xf numFmtId="0" fontId="8" fillId="0" borderId="7" xfId="0" applyFont="1" applyBorder="1" applyAlignment="1">
      <alignment horizontal="center" vertical="center" wrapText="1"/>
    </xf>
    <xf numFmtId="165" fontId="11" fillId="0" borderId="15" xfId="0" applyNumberFormat="1" applyFont="1" applyBorder="1" applyAlignment="1">
      <alignment horizontal="center" vertical="center" readingOrder="1"/>
    </xf>
    <xf numFmtId="9" fontId="11" fillId="0" borderId="1" xfId="2" applyFont="1" applyFill="1" applyBorder="1" applyAlignment="1" applyProtection="1">
      <alignment horizontal="center" vertical="center" readingOrder="1"/>
    </xf>
    <xf numFmtId="0" fontId="11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readingOrder="1"/>
    </xf>
    <xf numFmtId="0" fontId="1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readingOrder="1"/>
    </xf>
    <xf numFmtId="0" fontId="6" fillId="3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7" borderId="0" xfId="0" applyFill="1" applyAlignment="1">
      <alignment vertical="center" wrapText="1" readingOrder="1"/>
    </xf>
    <xf numFmtId="0" fontId="19" fillId="7" borderId="1" xfId="0" applyFont="1" applyFill="1" applyBorder="1" applyAlignment="1">
      <alignment horizontal="center" vertical="center" wrapText="1"/>
    </xf>
    <xf numFmtId="166" fontId="15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readingOrder="2"/>
    </xf>
    <xf numFmtId="0" fontId="21" fillId="4" borderId="9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 wrapText="1"/>
    </xf>
    <xf numFmtId="44" fontId="21" fillId="4" borderId="1" xfId="1" applyFont="1" applyFill="1" applyBorder="1" applyAlignment="1" applyProtection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66" fontId="21" fillId="4" borderId="1" xfId="1" applyNumberFormat="1" applyFont="1" applyFill="1" applyBorder="1" applyAlignment="1" applyProtection="1">
      <alignment vertical="center" wrapText="1"/>
    </xf>
    <xf numFmtId="0" fontId="21" fillId="0" borderId="0" xfId="0" applyFont="1"/>
    <xf numFmtId="0" fontId="22" fillId="4" borderId="1" xfId="0" applyFont="1" applyFill="1" applyBorder="1" applyAlignment="1">
      <alignment horizontal="center" vertical="center" wrapText="1"/>
    </xf>
    <xf numFmtId="166" fontId="22" fillId="4" borderId="1" xfId="0" applyNumberFormat="1" applyFont="1" applyFill="1" applyBorder="1" applyAlignment="1">
      <alignment vertical="center"/>
    </xf>
    <xf numFmtId="0" fontId="22" fillId="0" borderId="0" xfId="0" applyFont="1"/>
    <xf numFmtId="165" fontId="21" fillId="6" borderId="8" xfId="0" applyNumberFormat="1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166" fontId="21" fillId="6" borderId="1" xfId="0" applyNumberFormat="1" applyFont="1" applyFill="1" applyBorder="1" applyAlignment="1">
      <alignment vertical="center"/>
    </xf>
    <xf numFmtId="165" fontId="22" fillId="4" borderId="8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19" fillId="0" borderId="17" xfId="0" applyFont="1" applyBorder="1" applyAlignment="1" applyProtection="1">
      <alignment vertical="center" wrapText="1" readingOrder="1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readingOrder="2"/>
    </xf>
    <xf numFmtId="0" fontId="7" fillId="0" borderId="1" xfId="0" applyFont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1" fillId="6" borderId="7" xfId="0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9" fontId="11" fillId="0" borderId="6" xfId="2" applyFont="1" applyFill="1" applyBorder="1" applyAlignment="1" applyProtection="1">
      <alignment horizontal="center" vertical="center" readingOrder="1"/>
      <protection locked="0"/>
    </xf>
    <xf numFmtId="9" fontId="11" fillId="0" borderId="14" xfId="2" applyFont="1" applyFill="1" applyBorder="1" applyAlignment="1" applyProtection="1">
      <alignment horizontal="center" vertical="center" readingOrder="1"/>
      <protection locked="0"/>
    </xf>
    <xf numFmtId="0" fontId="21" fillId="4" borderId="8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207818</xdr:colOff>
      <xdr:row>1</xdr:row>
      <xdr:rowOff>62345</xdr:rowOff>
    </xdr:from>
    <xdr:to>
      <xdr:col>13</xdr:col>
      <xdr:colOff>1788567</xdr:colOff>
      <xdr:row>2</xdr:row>
      <xdr:rowOff>547255</xdr:rowOff>
    </xdr:to>
    <xdr:pic>
      <xdr:nvPicPr>
        <xdr:cNvPr id="3" name="תמונה 2" descr="Drawing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327"/>
        <a:stretch>
          <a:fillRect/>
        </a:stretch>
      </xdr:blipFill>
      <xdr:spPr bwMode="auto">
        <a:xfrm>
          <a:off x="11346968378" y="381000"/>
          <a:ext cx="1580749" cy="8382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83127</xdr:colOff>
      <xdr:row>0</xdr:row>
      <xdr:rowOff>193965</xdr:rowOff>
    </xdr:from>
    <xdr:to>
      <xdr:col>1</xdr:col>
      <xdr:colOff>474489</xdr:colOff>
      <xdr:row>2</xdr:row>
      <xdr:rowOff>682337</xdr:rowOff>
    </xdr:to>
    <xdr:pic>
      <xdr:nvPicPr>
        <xdr:cNvPr id="2" name="תמונה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58677176" y="193965"/>
          <a:ext cx="1897697" cy="11776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77"/>
  <sheetViews>
    <sheetView rightToLeft="1" tabSelected="1" view="pageBreakPreview" zoomScale="55" zoomScaleNormal="55" zoomScaleSheetLayoutView="55" workbookViewId="0">
      <selection activeCell="E13" sqref="E13"/>
    </sheetView>
  </sheetViews>
  <sheetFormatPr defaultColWidth="9" defaultRowHeight="27" x14ac:dyDescent="0.35"/>
  <cols>
    <col min="1" max="1" width="19.875" style="65" bestFit="1" customWidth="1"/>
    <col min="2" max="2" width="7.625" customWidth="1"/>
    <col min="3" max="3" width="8.5" bestFit="1" customWidth="1"/>
    <col min="4" max="4" width="66.75" style="66" customWidth="1"/>
    <col min="5" max="5" width="62" style="67" customWidth="1"/>
    <col min="6" max="6" width="18.75" style="68" bestFit="1" customWidth="1"/>
    <col min="7" max="7" width="31.75" style="69" bestFit="1" customWidth="1"/>
    <col min="8" max="9" width="24.5" style="69" customWidth="1"/>
    <col min="10" max="10" width="13.25" style="68" customWidth="1"/>
    <col min="11" max="11" width="30.75" style="70" bestFit="1" customWidth="1"/>
    <col min="12" max="12" width="14.25" style="70" bestFit="1" customWidth="1"/>
    <col min="13" max="13" width="26.875" style="71" bestFit="1" customWidth="1"/>
    <col min="14" max="14" width="30" style="71" bestFit="1" customWidth="1"/>
    <col min="15" max="15" width="15.875" bestFit="1" customWidth="1"/>
  </cols>
  <sheetData>
    <row r="1" spans="1:16" ht="27.75" x14ac:dyDescent="0.2">
      <c r="A1" s="118"/>
      <c r="B1" s="118"/>
      <c r="C1" s="118"/>
      <c r="D1" s="76"/>
      <c r="E1" s="76"/>
      <c r="F1" s="77"/>
      <c r="G1" s="78"/>
      <c r="H1" s="78"/>
      <c r="I1" s="78"/>
      <c r="J1" s="77"/>
      <c r="K1" s="34"/>
      <c r="L1" s="34"/>
      <c r="M1" s="79"/>
      <c r="N1" s="106"/>
    </row>
    <row r="2" spans="1:16" ht="27.75" x14ac:dyDescent="0.2">
      <c r="A2" s="118"/>
      <c r="B2" s="118"/>
      <c r="C2" s="118"/>
      <c r="D2" s="119" t="s">
        <v>314</v>
      </c>
      <c r="E2" s="120"/>
      <c r="F2" s="34"/>
      <c r="G2" s="20"/>
      <c r="H2" s="20"/>
      <c r="I2" s="20"/>
      <c r="J2" s="34"/>
      <c r="K2" s="34"/>
      <c r="L2" s="34"/>
      <c r="M2" s="49" t="s">
        <v>321</v>
      </c>
      <c r="N2" s="106"/>
    </row>
    <row r="3" spans="1:16" ht="83.45" customHeight="1" x14ac:dyDescent="0.2">
      <c r="A3" s="118"/>
      <c r="B3" s="118"/>
      <c r="C3" s="118"/>
      <c r="D3" s="120"/>
      <c r="E3" s="120"/>
      <c r="F3" s="34"/>
      <c r="G3" s="20"/>
      <c r="H3" s="20"/>
      <c r="I3" s="20"/>
      <c r="J3" s="34"/>
      <c r="K3" s="35">
        <f>K172</f>
        <v>562090</v>
      </c>
      <c r="L3" s="34"/>
      <c r="M3" s="50">
        <f>M172</f>
        <v>872885</v>
      </c>
      <c r="N3" s="106"/>
    </row>
    <row r="4" spans="1:16" s="52" customFormat="1" x14ac:dyDescent="0.35">
      <c r="A4" s="117"/>
      <c r="B4" s="117"/>
      <c r="C4" s="117"/>
      <c r="D4" s="117"/>
      <c r="E4" s="117"/>
      <c r="F4" s="80"/>
      <c r="G4" s="81"/>
      <c r="H4" s="81"/>
      <c r="I4" s="81"/>
      <c r="J4" s="113" t="s">
        <v>298</v>
      </c>
      <c r="K4" s="113"/>
      <c r="L4" s="113" t="s">
        <v>285</v>
      </c>
      <c r="M4" s="113"/>
      <c r="N4" s="51">
        <f>N172</f>
        <v>1434975</v>
      </c>
    </row>
    <row r="5" spans="1:16" s="54" customFormat="1" ht="60.75" x14ac:dyDescent="0.3">
      <c r="A5" s="37" t="s">
        <v>0</v>
      </c>
      <c r="B5" s="37" t="s">
        <v>1</v>
      </c>
      <c r="C5" s="37" t="s">
        <v>276</v>
      </c>
      <c r="D5" s="37" t="s">
        <v>2</v>
      </c>
      <c r="E5" s="37" t="s">
        <v>40</v>
      </c>
      <c r="F5" s="40" t="s">
        <v>281</v>
      </c>
      <c r="G5" s="37" t="s">
        <v>299</v>
      </c>
      <c r="H5" s="38" t="s">
        <v>300</v>
      </c>
      <c r="I5" s="37" t="s">
        <v>301</v>
      </c>
      <c r="J5" s="39" t="s">
        <v>282</v>
      </c>
      <c r="K5" s="37" t="s">
        <v>295</v>
      </c>
      <c r="L5" s="37" t="s">
        <v>283</v>
      </c>
      <c r="M5" s="37" t="s">
        <v>295</v>
      </c>
      <c r="N5" s="37" t="s">
        <v>284</v>
      </c>
      <c r="O5" s="53"/>
    </row>
    <row r="6" spans="1:16" ht="40.5" x14ac:dyDescent="0.2">
      <c r="A6" s="111" t="s">
        <v>3</v>
      </c>
      <c r="B6" s="1">
        <v>1</v>
      </c>
      <c r="C6" s="1">
        <v>1.2</v>
      </c>
      <c r="D6" s="2" t="s">
        <v>4</v>
      </c>
      <c r="E6" s="2" t="s">
        <v>168</v>
      </c>
      <c r="F6" s="21" t="s">
        <v>296</v>
      </c>
      <c r="G6" s="55">
        <v>650</v>
      </c>
      <c r="H6" s="41"/>
      <c r="I6" s="56">
        <f>G6-(H6*G6)</f>
        <v>650</v>
      </c>
      <c r="J6" s="27">
        <v>8</v>
      </c>
      <c r="K6" s="36">
        <f>J6*I6</f>
        <v>5200</v>
      </c>
      <c r="L6" s="13"/>
      <c r="M6" s="57">
        <f>L6*I6</f>
        <v>0</v>
      </c>
      <c r="N6" s="57">
        <f>M6+K6</f>
        <v>5200</v>
      </c>
    </row>
    <row r="7" spans="1:16" ht="34.5" customHeight="1" x14ac:dyDescent="0.2">
      <c r="A7" s="111"/>
      <c r="B7" s="1">
        <v>2</v>
      </c>
      <c r="C7" s="1">
        <v>1.3</v>
      </c>
      <c r="D7" s="2" t="s">
        <v>6</v>
      </c>
      <c r="E7" s="2" t="s">
        <v>169</v>
      </c>
      <c r="F7" s="21" t="s">
        <v>296</v>
      </c>
      <c r="G7" s="55">
        <v>600</v>
      </c>
      <c r="H7" s="41"/>
      <c r="I7" s="56">
        <f t="shared" ref="I7:I71" si="0">G7-(H7*G7)</f>
        <v>600</v>
      </c>
      <c r="J7" s="27">
        <v>1</v>
      </c>
      <c r="K7" s="36">
        <f t="shared" ref="K7:K71" si="1">J7*I7</f>
        <v>600</v>
      </c>
      <c r="L7" s="13"/>
      <c r="M7" s="57">
        <f t="shared" ref="M7:M71" si="2">L7*I7</f>
        <v>0</v>
      </c>
      <c r="N7" s="57">
        <f t="shared" ref="N7:N71" si="3">M7+K7</f>
        <v>600</v>
      </c>
    </row>
    <row r="8" spans="1:16" ht="34.5" customHeight="1" x14ac:dyDescent="0.2">
      <c r="A8" s="111"/>
      <c r="B8" s="1">
        <v>3</v>
      </c>
      <c r="C8" s="1">
        <v>1.4</v>
      </c>
      <c r="D8" s="2" t="s">
        <v>5</v>
      </c>
      <c r="E8" s="2" t="s">
        <v>169</v>
      </c>
      <c r="F8" s="21" t="s">
        <v>296</v>
      </c>
      <c r="G8" s="55">
        <v>900</v>
      </c>
      <c r="H8" s="41"/>
      <c r="I8" s="56">
        <f t="shared" si="0"/>
        <v>900</v>
      </c>
      <c r="J8" s="27">
        <v>2</v>
      </c>
      <c r="K8" s="36">
        <f t="shared" si="1"/>
        <v>1800</v>
      </c>
      <c r="L8" s="13"/>
      <c r="M8" s="57">
        <f t="shared" si="2"/>
        <v>0</v>
      </c>
      <c r="N8" s="57">
        <f t="shared" si="3"/>
        <v>1800</v>
      </c>
    </row>
    <row r="9" spans="1:16" ht="34.5" customHeight="1" x14ac:dyDescent="0.2">
      <c r="A9" s="111"/>
      <c r="B9" s="1">
        <v>4</v>
      </c>
      <c r="C9" s="1">
        <v>1.5</v>
      </c>
      <c r="D9" s="2" t="s">
        <v>230</v>
      </c>
      <c r="E9" s="2" t="s">
        <v>253</v>
      </c>
      <c r="F9" s="21" t="s">
        <v>296</v>
      </c>
      <c r="G9" s="55">
        <v>5000</v>
      </c>
      <c r="H9" s="41"/>
      <c r="I9" s="56">
        <f t="shared" si="0"/>
        <v>5000</v>
      </c>
      <c r="J9" s="27">
        <v>1</v>
      </c>
      <c r="K9" s="36">
        <f t="shared" si="1"/>
        <v>5000</v>
      </c>
      <c r="L9" s="13"/>
      <c r="M9" s="57">
        <f t="shared" si="2"/>
        <v>0</v>
      </c>
      <c r="N9" s="57">
        <f t="shared" si="3"/>
        <v>5000</v>
      </c>
    </row>
    <row r="10" spans="1:16" ht="34.5" customHeight="1" x14ac:dyDescent="0.2">
      <c r="A10" s="111"/>
      <c r="B10" s="1">
        <v>5</v>
      </c>
      <c r="C10" s="1">
        <v>1.6</v>
      </c>
      <c r="D10" s="2" t="s">
        <v>251</v>
      </c>
      <c r="E10" s="2" t="s">
        <v>253</v>
      </c>
      <c r="F10" s="21" t="s">
        <v>296</v>
      </c>
      <c r="G10" s="55">
        <v>6500</v>
      </c>
      <c r="H10" s="41"/>
      <c r="I10" s="56">
        <f t="shared" si="0"/>
        <v>6500</v>
      </c>
      <c r="J10" s="27">
        <v>6</v>
      </c>
      <c r="K10" s="36">
        <f t="shared" si="1"/>
        <v>39000</v>
      </c>
      <c r="L10" s="13"/>
      <c r="M10" s="57">
        <f t="shared" si="2"/>
        <v>0</v>
      </c>
      <c r="N10" s="57">
        <f t="shared" si="3"/>
        <v>39000</v>
      </c>
    </row>
    <row r="11" spans="1:16" ht="34.5" customHeight="1" x14ac:dyDescent="0.2">
      <c r="A11" s="111"/>
      <c r="B11" s="1">
        <v>6</v>
      </c>
      <c r="C11" s="1">
        <v>1.7</v>
      </c>
      <c r="D11" s="2" t="s">
        <v>252</v>
      </c>
      <c r="E11" s="2" t="s">
        <v>170</v>
      </c>
      <c r="F11" s="21" t="s">
        <v>296</v>
      </c>
      <c r="G11" s="55">
        <v>800</v>
      </c>
      <c r="H11" s="41"/>
      <c r="I11" s="56">
        <f t="shared" si="0"/>
        <v>800</v>
      </c>
      <c r="J11" s="27">
        <v>6</v>
      </c>
      <c r="K11" s="36">
        <f t="shared" si="1"/>
        <v>4800</v>
      </c>
      <c r="L11" s="13"/>
      <c r="M11" s="57">
        <f t="shared" si="2"/>
        <v>0</v>
      </c>
      <c r="N11" s="57">
        <f t="shared" si="3"/>
        <v>4800</v>
      </c>
      <c r="P11" s="53"/>
    </row>
    <row r="12" spans="1:16" ht="34.5" customHeight="1" x14ac:dyDescent="0.2">
      <c r="A12" s="111"/>
      <c r="B12" s="1">
        <v>7</v>
      </c>
      <c r="C12" s="1">
        <v>1.8</v>
      </c>
      <c r="D12" s="2" t="s">
        <v>94</v>
      </c>
      <c r="E12" s="2" t="s">
        <v>171</v>
      </c>
      <c r="F12" s="21" t="s">
        <v>296</v>
      </c>
      <c r="G12" s="55">
        <v>450</v>
      </c>
      <c r="H12" s="41"/>
      <c r="I12" s="56">
        <f t="shared" si="0"/>
        <v>450</v>
      </c>
      <c r="J12" s="27">
        <v>8</v>
      </c>
      <c r="K12" s="36">
        <f t="shared" si="1"/>
        <v>3600</v>
      </c>
      <c r="L12" s="13"/>
      <c r="M12" s="57">
        <f t="shared" si="2"/>
        <v>0</v>
      </c>
      <c r="N12" s="57">
        <f t="shared" si="3"/>
        <v>3600</v>
      </c>
    </row>
    <row r="13" spans="1:16" ht="60.75" x14ac:dyDescent="0.2">
      <c r="A13" s="111"/>
      <c r="B13" s="1">
        <v>8</v>
      </c>
      <c r="C13" s="1">
        <v>1.9</v>
      </c>
      <c r="D13" s="2" t="s">
        <v>246</v>
      </c>
      <c r="E13" s="2" t="s">
        <v>172</v>
      </c>
      <c r="F13" s="21" t="s">
        <v>296</v>
      </c>
      <c r="G13" s="55">
        <v>1100</v>
      </c>
      <c r="H13" s="41"/>
      <c r="I13" s="56">
        <f t="shared" si="0"/>
        <v>1100</v>
      </c>
      <c r="J13" s="27">
        <v>4</v>
      </c>
      <c r="K13" s="36">
        <f t="shared" si="1"/>
        <v>4400</v>
      </c>
      <c r="L13" s="13"/>
      <c r="M13" s="57">
        <f t="shared" si="2"/>
        <v>0</v>
      </c>
      <c r="N13" s="57">
        <f t="shared" si="3"/>
        <v>4400</v>
      </c>
    </row>
    <row r="14" spans="1:16" ht="60.75" x14ac:dyDescent="0.2">
      <c r="A14" s="111"/>
      <c r="B14" s="1">
        <v>9</v>
      </c>
      <c r="C14" s="11">
        <v>1.1000000000000001</v>
      </c>
      <c r="D14" s="2" t="s">
        <v>247</v>
      </c>
      <c r="E14" s="2" t="s">
        <v>173</v>
      </c>
      <c r="F14" s="21" t="s">
        <v>296</v>
      </c>
      <c r="G14" s="55">
        <v>800</v>
      </c>
      <c r="H14" s="41"/>
      <c r="I14" s="56">
        <f t="shared" si="0"/>
        <v>800</v>
      </c>
      <c r="J14" s="27">
        <v>1</v>
      </c>
      <c r="K14" s="36">
        <f t="shared" si="1"/>
        <v>800</v>
      </c>
      <c r="L14" s="13"/>
      <c r="M14" s="57">
        <f t="shared" si="2"/>
        <v>0</v>
      </c>
      <c r="N14" s="57">
        <f t="shared" si="3"/>
        <v>800</v>
      </c>
    </row>
    <row r="15" spans="1:16" ht="40.5" x14ac:dyDescent="0.2">
      <c r="A15" s="111"/>
      <c r="B15" s="1">
        <v>10</v>
      </c>
      <c r="C15" s="1">
        <v>1.1100000000000001</v>
      </c>
      <c r="D15" s="2" t="s">
        <v>277</v>
      </c>
      <c r="E15" s="2" t="s">
        <v>250</v>
      </c>
      <c r="F15" s="21" t="s">
        <v>296</v>
      </c>
      <c r="G15" s="55">
        <v>800</v>
      </c>
      <c r="H15" s="41"/>
      <c r="I15" s="56">
        <f t="shared" si="0"/>
        <v>800</v>
      </c>
      <c r="J15" s="27">
        <v>2</v>
      </c>
      <c r="K15" s="36">
        <f t="shared" si="1"/>
        <v>1600</v>
      </c>
      <c r="L15" s="13"/>
      <c r="M15" s="57">
        <f t="shared" si="2"/>
        <v>0</v>
      </c>
      <c r="N15" s="57">
        <f t="shared" si="3"/>
        <v>1600</v>
      </c>
    </row>
    <row r="16" spans="1:16" ht="34.5" customHeight="1" x14ac:dyDescent="0.2">
      <c r="A16" s="111"/>
      <c r="B16" s="1">
        <v>11</v>
      </c>
      <c r="C16" s="1">
        <v>1.1200000000000001</v>
      </c>
      <c r="D16" s="2" t="s">
        <v>248</v>
      </c>
      <c r="E16" s="2" t="s">
        <v>249</v>
      </c>
      <c r="F16" s="21" t="s">
        <v>296</v>
      </c>
      <c r="G16" s="55">
        <v>25000</v>
      </c>
      <c r="H16" s="41"/>
      <c r="I16" s="56">
        <f t="shared" si="0"/>
        <v>25000</v>
      </c>
      <c r="J16" s="27">
        <v>1</v>
      </c>
      <c r="K16" s="36">
        <f t="shared" si="1"/>
        <v>25000</v>
      </c>
      <c r="L16" s="13"/>
      <c r="M16" s="57">
        <f t="shared" si="2"/>
        <v>0</v>
      </c>
      <c r="N16" s="57">
        <f t="shared" si="3"/>
        <v>25000</v>
      </c>
    </row>
    <row r="17" spans="1:14" ht="34.5" customHeight="1" x14ac:dyDescent="0.2">
      <c r="A17" s="111"/>
      <c r="B17" s="1">
        <v>12</v>
      </c>
      <c r="C17" s="1">
        <v>1.1299999999999999</v>
      </c>
      <c r="D17" s="2" t="s">
        <v>278</v>
      </c>
      <c r="E17" s="2" t="s">
        <v>174</v>
      </c>
      <c r="F17" s="21" t="s">
        <v>296</v>
      </c>
      <c r="G17" s="55">
        <v>3900</v>
      </c>
      <c r="H17" s="41"/>
      <c r="I17" s="56">
        <f t="shared" si="0"/>
        <v>3900</v>
      </c>
      <c r="J17" s="27">
        <v>1</v>
      </c>
      <c r="K17" s="36">
        <f t="shared" si="1"/>
        <v>3900</v>
      </c>
      <c r="L17" s="13"/>
      <c r="M17" s="57">
        <f t="shared" si="2"/>
        <v>0</v>
      </c>
      <c r="N17" s="57">
        <f t="shared" si="3"/>
        <v>3900</v>
      </c>
    </row>
    <row r="18" spans="1:14" ht="34.5" customHeight="1" x14ac:dyDescent="0.2">
      <c r="A18" s="111"/>
      <c r="B18" s="1">
        <v>13</v>
      </c>
      <c r="C18" s="1">
        <v>1.1399999999999999</v>
      </c>
      <c r="D18" s="2" t="s">
        <v>95</v>
      </c>
      <c r="E18" s="2" t="s">
        <v>175</v>
      </c>
      <c r="F18" s="21" t="s">
        <v>296</v>
      </c>
      <c r="G18" s="55">
        <v>300</v>
      </c>
      <c r="H18" s="41"/>
      <c r="I18" s="56">
        <f t="shared" si="0"/>
        <v>300</v>
      </c>
      <c r="J18" s="27">
        <v>2</v>
      </c>
      <c r="K18" s="36">
        <f t="shared" si="1"/>
        <v>600</v>
      </c>
      <c r="L18" s="13"/>
      <c r="M18" s="57">
        <f t="shared" si="2"/>
        <v>0</v>
      </c>
      <c r="N18" s="57">
        <f t="shared" si="3"/>
        <v>600</v>
      </c>
    </row>
    <row r="19" spans="1:14" ht="34.5" customHeight="1" x14ac:dyDescent="0.2">
      <c r="A19" s="111"/>
      <c r="B19" s="1">
        <v>14</v>
      </c>
      <c r="C19" s="1">
        <v>1.1499999999999999</v>
      </c>
      <c r="D19" s="2" t="s">
        <v>7</v>
      </c>
      <c r="E19" s="2" t="s">
        <v>176</v>
      </c>
      <c r="F19" s="21" t="s">
        <v>296</v>
      </c>
      <c r="G19" s="55">
        <v>7000</v>
      </c>
      <c r="H19" s="41"/>
      <c r="I19" s="56">
        <f t="shared" si="0"/>
        <v>7000</v>
      </c>
      <c r="J19" s="27">
        <v>1</v>
      </c>
      <c r="K19" s="36">
        <f t="shared" si="1"/>
        <v>7000</v>
      </c>
      <c r="L19" s="13"/>
      <c r="M19" s="57">
        <f t="shared" si="2"/>
        <v>0</v>
      </c>
      <c r="N19" s="57">
        <f t="shared" si="3"/>
        <v>7000</v>
      </c>
    </row>
    <row r="20" spans="1:14" ht="34.5" customHeight="1" x14ac:dyDescent="0.2">
      <c r="A20" s="111"/>
      <c r="B20" s="1">
        <v>15</v>
      </c>
      <c r="C20" s="1">
        <v>1.1599999999999999</v>
      </c>
      <c r="D20" s="2" t="s">
        <v>8</v>
      </c>
      <c r="E20" s="2" t="s">
        <v>177</v>
      </c>
      <c r="F20" s="21" t="s">
        <v>296</v>
      </c>
      <c r="G20" s="55">
        <v>4500</v>
      </c>
      <c r="H20" s="41"/>
      <c r="I20" s="56">
        <f t="shared" si="0"/>
        <v>4500</v>
      </c>
      <c r="J20" s="27">
        <v>2</v>
      </c>
      <c r="K20" s="36">
        <f t="shared" si="1"/>
        <v>9000</v>
      </c>
      <c r="L20" s="13"/>
      <c r="M20" s="57">
        <f t="shared" si="2"/>
        <v>0</v>
      </c>
      <c r="N20" s="57">
        <f t="shared" si="3"/>
        <v>9000</v>
      </c>
    </row>
    <row r="21" spans="1:14" ht="40.5" x14ac:dyDescent="0.2">
      <c r="A21" s="110" t="s">
        <v>54</v>
      </c>
      <c r="B21" s="4">
        <v>16</v>
      </c>
      <c r="C21" s="4">
        <v>2.2000000000000002</v>
      </c>
      <c r="D21" s="5" t="s">
        <v>149</v>
      </c>
      <c r="E21" s="6" t="s">
        <v>231</v>
      </c>
      <c r="F21" s="22" t="s">
        <v>296</v>
      </c>
      <c r="G21" s="58">
        <v>10000</v>
      </c>
      <c r="H21" s="42"/>
      <c r="I21" s="59">
        <f t="shared" si="0"/>
        <v>10000</v>
      </c>
      <c r="J21" s="28">
        <v>1</v>
      </c>
      <c r="K21" s="36">
        <f t="shared" si="1"/>
        <v>10000</v>
      </c>
      <c r="L21" s="14"/>
      <c r="M21" s="57">
        <f t="shared" si="2"/>
        <v>0</v>
      </c>
      <c r="N21" s="57">
        <f t="shared" si="3"/>
        <v>10000</v>
      </c>
    </row>
    <row r="22" spans="1:14" ht="34.5" customHeight="1" x14ac:dyDescent="0.2">
      <c r="A22" s="110"/>
      <c r="B22" s="4">
        <v>17</v>
      </c>
      <c r="C22" s="4">
        <v>2.2000000000000002</v>
      </c>
      <c r="D22" s="5" t="s">
        <v>133</v>
      </c>
      <c r="E22" s="6" t="s">
        <v>167</v>
      </c>
      <c r="F22" s="22" t="s">
        <v>296</v>
      </c>
      <c r="G22" s="58">
        <v>750</v>
      </c>
      <c r="H22" s="42"/>
      <c r="I22" s="59">
        <f t="shared" si="0"/>
        <v>750</v>
      </c>
      <c r="J22" s="29">
        <v>50</v>
      </c>
      <c r="K22" s="36">
        <f t="shared" si="1"/>
        <v>37500</v>
      </c>
      <c r="L22" s="14">
        <v>100</v>
      </c>
      <c r="M22" s="60">
        <f t="shared" si="2"/>
        <v>75000</v>
      </c>
      <c r="N22" s="57">
        <f t="shared" si="3"/>
        <v>112500</v>
      </c>
    </row>
    <row r="23" spans="1:14" ht="34.5" customHeight="1" x14ac:dyDescent="0.2">
      <c r="A23" s="110"/>
      <c r="B23" s="4">
        <v>18</v>
      </c>
      <c r="C23" s="4">
        <v>2.2000000000000002</v>
      </c>
      <c r="D23" s="5" t="s">
        <v>130</v>
      </c>
      <c r="E23" s="5" t="s">
        <v>232</v>
      </c>
      <c r="F23" s="23" t="s">
        <v>296</v>
      </c>
      <c r="G23" s="58">
        <v>1650</v>
      </c>
      <c r="H23" s="42"/>
      <c r="I23" s="59">
        <f t="shared" si="0"/>
        <v>1650</v>
      </c>
      <c r="J23" s="29">
        <v>1</v>
      </c>
      <c r="K23" s="36">
        <f t="shared" si="1"/>
        <v>1650</v>
      </c>
      <c r="L23" s="15">
        <v>1</v>
      </c>
      <c r="M23" s="57">
        <f t="shared" si="2"/>
        <v>1650</v>
      </c>
      <c r="N23" s="57">
        <f t="shared" si="3"/>
        <v>3300</v>
      </c>
    </row>
    <row r="24" spans="1:14" ht="40.5" x14ac:dyDescent="0.2">
      <c r="A24" s="110"/>
      <c r="B24" s="4">
        <v>19</v>
      </c>
      <c r="C24" s="4">
        <v>2.2999999999999998</v>
      </c>
      <c r="D24" s="5" t="s">
        <v>228</v>
      </c>
      <c r="E24" s="5" t="s">
        <v>135</v>
      </c>
      <c r="F24" s="23" t="s">
        <v>296</v>
      </c>
      <c r="G24" s="58">
        <v>3500</v>
      </c>
      <c r="H24" s="42"/>
      <c r="I24" s="59">
        <f t="shared" si="0"/>
        <v>3500</v>
      </c>
      <c r="J24" s="29"/>
      <c r="K24" s="36">
        <f t="shared" si="1"/>
        <v>0</v>
      </c>
      <c r="L24" s="15">
        <v>2</v>
      </c>
      <c r="M24" s="57">
        <f t="shared" si="2"/>
        <v>7000</v>
      </c>
      <c r="N24" s="57">
        <f t="shared" si="3"/>
        <v>7000</v>
      </c>
    </row>
    <row r="25" spans="1:14" ht="40.5" x14ac:dyDescent="0.2">
      <c r="A25" s="110"/>
      <c r="B25" s="4">
        <v>20</v>
      </c>
      <c r="C25" s="4">
        <v>2.4</v>
      </c>
      <c r="D25" s="5" t="s">
        <v>229</v>
      </c>
      <c r="E25" s="5" t="s">
        <v>134</v>
      </c>
      <c r="F25" s="23" t="s">
        <v>296</v>
      </c>
      <c r="G25" s="58">
        <v>5000</v>
      </c>
      <c r="H25" s="42"/>
      <c r="I25" s="59">
        <f t="shared" si="0"/>
        <v>5000</v>
      </c>
      <c r="J25" s="29"/>
      <c r="K25" s="36">
        <f t="shared" si="1"/>
        <v>0</v>
      </c>
      <c r="L25" s="15">
        <v>2</v>
      </c>
      <c r="M25" s="57">
        <f t="shared" si="2"/>
        <v>10000</v>
      </c>
      <c r="N25" s="57">
        <f t="shared" si="3"/>
        <v>10000</v>
      </c>
    </row>
    <row r="26" spans="1:14" ht="40.5" x14ac:dyDescent="0.2">
      <c r="A26" s="110"/>
      <c r="B26" s="4">
        <v>21</v>
      </c>
      <c r="C26" s="4">
        <v>2.5</v>
      </c>
      <c r="D26" s="5" t="s">
        <v>279</v>
      </c>
      <c r="E26" s="5" t="s">
        <v>240</v>
      </c>
      <c r="F26" s="23" t="s">
        <v>296</v>
      </c>
      <c r="G26" s="58">
        <v>7500</v>
      </c>
      <c r="H26" s="42"/>
      <c r="I26" s="59">
        <f t="shared" si="0"/>
        <v>7500</v>
      </c>
      <c r="J26" s="29"/>
      <c r="K26" s="36">
        <f t="shared" si="1"/>
        <v>0</v>
      </c>
      <c r="L26" s="15">
        <v>2</v>
      </c>
      <c r="M26" s="57">
        <f t="shared" si="2"/>
        <v>15000</v>
      </c>
      <c r="N26" s="57">
        <f t="shared" si="3"/>
        <v>15000</v>
      </c>
    </row>
    <row r="27" spans="1:14" ht="34.5" customHeight="1" x14ac:dyDescent="0.2">
      <c r="A27" s="110"/>
      <c r="B27" s="4">
        <v>22</v>
      </c>
      <c r="C27" s="4">
        <v>2.6</v>
      </c>
      <c r="D27" s="5" t="s">
        <v>9</v>
      </c>
      <c r="E27" s="5" t="s">
        <v>178</v>
      </c>
      <c r="F27" s="23" t="s">
        <v>296</v>
      </c>
      <c r="G27" s="58">
        <v>2400</v>
      </c>
      <c r="H27" s="42"/>
      <c r="I27" s="59">
        <f t="shared" si="0"/>
        <v>2400</v>
      </c>
      <c r="J27" s="29">
        <v>2</v>
      </c>
      <c r="K27" s="36">
        <f t="shared" si="1"/>
        <v>4800</v>
      </c>
      <c r="L27" s="15"/>
      <c r="M27" s="57">
        <f t="shared" si="2"/>
        <v>0</v>
      </c>
      <c r="N27" s="57">
        <f t="shared" si="3"/>
        <v>4800</v>
      </c>
    </row>
    <row r="28" spans="1:14" ht="34.5" customHeight="1" x14ac:dyDescent="0.2">
      <c r="A28" s="110"/>
      <c r="B28" s="4">
        <v>23</v>
      </c>
      <c r="C28" s="4">
        <v>2.7</v>
      </c>
      <c r="D28" s="5" t="s">
        <v>96</v>
      </c>
      <c r="E28" s="5" t="s">
        <v>179</v>
      </c>
      <c r="F28" s="23" t="s">
        <v>296</v>
      </c>
      <c r="G28" s="58">
        <v>1650</v>
      </c>
      <c r="H28" s="42"/>
      <c r="I28" s="59">
        <f t="shared" si="0"/>
        <v>1650</v>
      </c>
      <c r="J28" s="29"/>
      <c r="K28" s="36">
        <f t="shared" si="1"/>
        <v>0</v>
      </c>
      <c r="L28" s="15">
        <v>1</v>
      </c>
      <c r="M28" s="57">
        <f t="shared" si="2"/>
        <v>1650</v>
      </c>
      <c r="N28" s="57">
        <f t="shared" si="3"/>
        <v>1650</v>
      </c>
    </row>
    <row r="29" spans="1:14" ht="34.5" customHeight="1" x14ac:dyDescent="0.2">
      <c r="A29" s="110"/>
      <c r="B29" s="4">
        <v>24</v>
      </c>
      <c r="C29" s="4">
        <v>2.8</v>
      </c>
      <c r="D29" s="7" t="s">
        <v>128</v>
      </c>
      <c r="E29" s="7" t="s">
        <v>136</v>
      </c>
      <c r="F29" s="23" t="s">
        <v>296</v>
      </c>
      <c r="G29" s="58">
        <v>250</v>
      </c>
      <c r="H29" s="42"/>
      <c r="I29" s="59">
        <f t="shared" si="0"/>
        <v>250</v>
      </c>
      <c r="J29" s="29">
        <v>4</v>
      </c>
      <c r="K29" s="36">
        <f t="shared" si="1"/>
        <v>1000</v>
      </c>
      <c r="L29" s="15"/>
      <c r="M29" s="57">
        <f t="shared" si="2"/>
        <v>0</v>
      </c>
      <c r="N29" s="57">
        <f t="shared" si="3"/>
        <v>1000</v>
      </c>
    </row>
    <row r="30" spans="1:14" ht="34.5" customHeight="1" x14ac:dyDescent="0.2">
      <c r="A30" s="110"/>
      <c r="B30" s="4">
        <v>25</v>
      </c>
      <c r="C30" s="4">
        <v>2.9</v>
      </c>
      <c r="D30" s="7" t="s">
        <v>97</v>
      </c>
      <c r="E30" s="7" t="s">
        <v>136</v>
      </c>
      <c r="F30" s="23" t="s">
        <v>296</v>
      </c>
      <c r="G30" s="58">
        <v>250</v>
      </c>
      <c r="H30" s="42"/>
      <c r="I30" s="59">
        <f t="shared" si="0"/>
        <v>250</v>
      </c>
      <c r="J30" s="29"/>
      <c r="K30" s="36">
        <f t="shared" si="1"/>
        <v>0</v>
      </c>
      <c r="L30" s="15">
        <v>1</v>
      </c>
      <c r="M30" s="57">
        <f t="shared" si="2"/>
        <v>250</v>
      </c>
      <c r="N30" s="57">
        <f t="shared" si="3"/>
        <v>250</v>
      </c>
    </row>
    <row r="31" spans="1:14" ht="34.5" customHeight="1" x14ac:dyDescent="0.2">
      <c r="A31" s="112" t="s">
        <v>258</v>
      </c>
      <c r="B31" s="1">
        <v>26</v>
      </c>
      <c r="C31" s="1">
        <v>3.1</v>
      </c>
      <c r="D31" s="2" t="s">
        <v>254</v>
      </c>
      <c r="E31" s="10" t="s">
        <v>256</v>
      </c>
      <c r="F31" s="24" t="s">
        <v>296</v>
      </c>
      <c r="G31" s="55">
        <v>8500</v>
      </c>
      <c r="H31" s="41"/>
      <c r="I31" s="56">
        <f t="shared" si="0"/>
        <v>8500</v>
      </c>
      <c r="J31" s="30"/>
      <c r="K31" s="36">
        <f t="shared" si="1"/>
        <v>0</v>
      </c>
      <c r="L31" s="16">
        <v>3</v>
      </c>
      <c r="M31" s="57">
        <f t="shared" si="2"/>
        <v>25500</v>
      </c>
      <c r="N31" s="57">
        <f t="shared" si="3"/>
        <v>25500</v>
      </c>
    </row>
    <row r="32" spans="1:14" ht="34.5" customHeight="1" x14ac:dyDescent="0.2">
      <c r="A32" s="112"/>
      <c r="B32" s="1">
        <v>27</v>
      </c>
      <c r="C32" s="1">
        <v>3.2</v>
      </c>
      <c r="D32" s="2" t="s">
        <v>137</v>
      </c>
      <c r="E32" s="10" t="s">
        <v>257</v>
      </c>
      <c r="F32" s="24" t="s">
        <v>296</v>
      </c>
      <c r="G32" s="55">
        <v>5000</v>
      </c>
      <c r="H32" s="41"/>
      <c r="I32" s="56">
        <f t="shared" si="0"/>
        <v>5000</v>
      </c>
      <c r="J32" s="30"/>
      <c r="K32" s="36">
        <f t="shared" si="1"/>
        <v>0</v>
      </c>
      <c r="L32" s="16">
        <v>3</v>
      </c>
      <c r="M32" s="57">
        <f t="shared" si="2"/>
        <v>15000</v>
      </c>
      <c r="N32" s="57">
        <f t="shared" si="3"/>
        <v>15000</v>
      </c>
    </row>
    <row r="33" spans="1:14" ht="34.5" customHeight="1" x14ac:dyDescent="0.2">
      <c r="A33" s="112"/>
      <c r="B33" s="1">
        <v>28</v>
      </c>
      <c r="C33" s="1">
        <v>3.3</v>
      </c>
      <c r="D33" s="2" t="s">
        <v>280</v>
      </c>
      <c r="E33" s="10" t="s">
        <v>256</v>
      </c>
      <c r="F33" s="24" t="s">
        <v>296</v>
      </c>
      <c r="G33" s="55">
        <v>2650</v>
      </c>
      <c r="H33" s="41"/>
      <c r="I33" s="56">
        <f t="shared" si="0"/>
        <v>2650</v>
      </c>
      <c r="J33" s="30"/>
      <c r="K33" s="36">
        <f t="shared" si="1"/>
        <v>0</v>
      </c>
      <c r="L33" s="16">
        <v>10</v>
      </c>
      <c r="M33" s="57">
        <f t="shared" si="2"/>
        <v>26500</v>
      </c>
      <c r="N33" s="57">
        <f t="shared" si="3"/>
        <v>26500</v>
      </c>
    </row>
    <row r="34" spans="1:14" ht="34.5" customHeight="1" x14ac:dyDescent="0.2">
      <c r="A34" s="112"/>
      <c r="B34" s="1">
        <v>29</v>
      </c>
      <c r="C34" s="1">
        <v>3.4</v>
      </c>
      <c r="D34" s="2" t="s">
        <v>233</v>
      </c>
      <c r="E34" s="10" t="s">
        <v>256</v>
      </c>
      <c r="F34" s="24" t="s">
        <v>296</v>
      </c>
      <c r="G34" s="55">
        <v>2800</v>
      </c>
      <c r="H34" s="41"/>
      <c r="I34" s="56">
        <f t="shared" si="0"/>
        <v>2800</v>
      </c>
      <c r="J34" s="30"/>
      <c r="K34" s="36">
        <f t="shared" si="1"/>
        <v>0</v>
      </c>
      <c r="L34" s="16">
        <v>20</v>
      </c>
      <c r="M34" s="57">
        <f t="shared" si="2"/>
        <v>56000</v>
      </c>
      <c r="N34" s="57">
        <f t="shared" si="3"/>
        <v>56000</v>
      </c>
    </row>
    <row r="35" spans="1:14" ht="34.5" customHeight="1" x14ac:dyDescent="0.2">
      <c r="A35" s="112"/>
      <c r="B35" s="1">
        <v>30</v>
      </c>
      <c r="C35" s="1">
        <v>3.5</v>
      </c>
      <c r="D35" s="2" t="s">
        <v>255</v>
      </c>
      <c r="E35" s="10" t="s">
        <v>256</v>
      </c>
      <c r="F35" s="24" t="s">
        <v>296</v>
      </c>
      <c r="G35" s="55">
        <v>2800</v>
      </c>
      <c r="H35" s="41"/>
      <c r="I35" s="56">
        <f t="shared" si="0"/>
        <v>2800</v>
      </c>
      <c r="J35" s="30">
        <v>2</v>
      </c>
      <c r="K35" s="36">
        <f t="shared" si="1"/>
        <v>5600</v>
      </c>
      <c r="L35" s="16">
        <v>15</v>
      </c>
      <c r="M35" s="57">
        <f t="shared" si="2"/>
        <v>42000</v>
      </c>
      <c r="N35" s="57">
        <f t="shared" si="3"/>
        <v>47600</v>
      </c>
    </row>
    <row r="36" spans="1:14" ht="34.5" customHeight="1" x14ac:dyDescent="0.2">
      <c r="A36" s="112"/>
      <c r="B36" s="1">
        <v>32</v>
      </c>
      <c r="C36" s="1">
        <v>3.7</v>
      </c>
      <c r="D36" s="2" t="s">
        <v>138</v>
      </c>
      <c r="E36" s="2" t="s">
        <v>180</v>
      </c>
      <c r="F36" s="24" t="s">
        <v>296</v>
      </c>
      <c r="G36" s="55">
        <v>800</v>
      </c>
      <c r="H36" s="41"/>
      <c r="I36" s="56">
        <f t="shared" si="0"/>
        <v>800</v>
      </c>
      <c r="J36" s="27"/>
      <c r="K36" s="36">
        <f t="shared" si="1"/>
        <v>0</v>
      </c>
      <c r="L36" s="13">
        <v>10</v>
      </c>
      <c r="M36" s="57">
        <f t="shared" si="2"/>
        <v>8000</v>
      </c>
      <c r="N36" s="57">
        <f t="shared" si="3"/>
        <v>8000</v>
      </c>
    </row>
    <row r="37" spans="1:14" ht="34.5" customHeight="1" x14ac:dyDescent="0.2">
      <c r="A37" s="110" t="s">
        <v>22</v>
      </c>
      <c r="B37" s="4">
        <v>33</v>
      </c>
      <c r="C37" s="4"/>
      <c r="D37" s="5" t="s">
        <v>139</v>
      </c>
      <c r="E37" s="5" t="s">
        <v>181</v>
      </c>
      <c r="F37" s="23" t="s">
        <v>296</v>
      </c>
      <c r="G37" s="58">
        <v>300</v>
      </c>
      <c r="H37" s="42"/>
      <c r="I37" s="59">
        <f t="shared" si="0"/>
        <v>300</v>
      </c>
      <c r="J37" s="29"/>
      <c r="K37" s="36">
        <f t="shared" si="1"/>
        <v>0</v>
      </c>
      <c r="L37" s="15">
        <v>5</v>
      </c>
      <c r="M37" s="57">
        <f t="shared" si="2"/>
        <v>1500</v>
      </c>
      <c r="N37" s="57">
        <f t="shared" si="3"/>
        <v>1500</v>
      </c>
    </row>
    <row r="38" spans="1:14" ht="34.5" customHeight="1" x14ac:dyDescent="0.2">
      <c r="A38" s="110"/>
      <c r="B38" s="4">
        <v>34</v>
      </c>
      <c r="C38" s="4"/>
      <c r="D38" s="5" t="s">
        <v>150</v>
      </c>
      <c r="E38" s="5" t="s">
        <v>181</v>
      </c>
      <c r="F38" s="23" t="s">
        <v>296</v>
      </c>
      <c r="G38" s="58">
        <v>400</v>
      </c>
      <c r="H38" s="42"/>
      <c r="I38" s="59">
        <f t="shared" si="0"/>
        <v>400</v>
      </c>
      <c r="J38" s="29"/>
      <c r="K38" s="36">
        <f t="shared" si="1"/>
        <v>0</v>
      </c>
      <c r="L38" s="15">
        <v>5</v>
      </c>
      <c r="M38" s="57">
        <f t="shared" si="2"/>
        <v>2000</v>
      </c>
      <c r="N38" s="57">
        <f t="shared" si="3"/>
        <v>2000</v>
      </c>
    </row>
    <row r="39" spans="1:14" ht="34.5" customHeight="1" x14ac:dyDescent="0.2">
      <c r="A39" s="112" t="s">
        <v>241</v>
      </c>
      <c r="B39" s="1">
        <v>35</v>
      </c>
      <c r="C39" s="1">
        <v>4.2</v>
      </c>
      <c r="D39" s="2" t="s">
        <v>10</v>
      </c>
      <c r="E39" s="2" t="s">
        <v>160</v>
      </c>
      <c r="F39" s="21" t="s">
        <v>296</v>
      </c>
      <c r="G39" s="55">
        <v>2000</v>
      </c>
      <c r="H39" s="41"/>
      <c r="I39" s="56">
        <f t="shared" si="0"/>
        <v>2000</v>
      </c>
      <c r="J39" s="27">
        <v>1</v>
      </c>
      <c r="K39" s="36">
        <f t="shared" si="1"/>
        <v>2000</v>
      </c>
      <c r="L39" s="13"/>
      <c r="M39" s="57">
        <f t="shared" si="2"/>
        <v>0</v>
      </c>
      <c r="N39" s="57">
        <f t="shared" si="3"/>
        <v>2000</v>
      </c>
    </row>
    <row r="40" spans="1:14" ht="34.5" customHeight="1" x14ac:dyDescent="0.2">
      <c r="A40" s="112"/>
      <c r="B40" s="1">
        <v>36</v>
      </c>
      <c r="C40" s="1">
        <v>4.2</v>
      </c>
      <c r="D40" s="2" t="s">
        <v>11</v>
      </c>
      <c r="E40" s="2" t="s">
        <v>60</v>
      </c>
      <c r="F40" s="21" t="s">
        <v>296</v>
      </c>
      <c r="G40" s="55">
        <v>550</v>
      </c>
      <c r="H40" s="41"/>
      <c r="I40" s="56">
        <f t="shared" si="0"/>
        <v>550</v>
      </c>
      <c r="J40" s="27">
        <v>1</v>
      </c>
      <c r="K40" s="36">
        <f t="shared" si="1"/>
        <v>550</v>
      </c>
      <c r="L40" s="13"/>
      <c r="M40" s="57">
        <f t="shared" si="2"/>
        <v>0</v>
      </c>
      <c r="N40" s="57">
        <f t="shared" si="3"/>
        <v>550</v>
      </c>
    </row>
    <row r="41" spans="1:14" ht="40.5" x14ac:dyDescent="0.2">
      <c r="A41" s="112"/>
      <c r="B41" s="1">
        <v>37</v>
      </c>
      <c r="C41" s="1">
        <v>4.33</v>
      </c>
      <c r="D41" s="2" t="s">
        <v>12</v>
      </c>
      <c r="E41" s="2" t="s">
        <v>161</v>
      </c>
      <c r="F41" s="21" t="s">
        <v>296</v>
      </c>
      <c r="G41" s="55">
        <v>15000</v>
      </c>
      <c r="H41" s="41"/>
      <c r="I41" s="56">
        <f t="shared" si="0"/>
        <v>15000</v>
      </c>
      <c r="J41" s="27">
        <v>1</v>
      </c>
      <c r="K41" s="36">
        <f t="shared" si="1"/>
        <v>15000</v>
      </c>
      <c r="L41" s="13"/>
      <c r="M41" s="57">
        <f t="shared" si="2"/>
        <v>0</v>
      </c>
      <c r="N41" s="57">
        <f t="shared" si="3"/>
        <v>15000</v>
      </c>
    </row>
    <row r="42" spans="1:14" ht="40.5" x14ac:dyDescent="0.2">
      <c r="A42" s="112"/>
      <c r="B42" s="1">
        <v>38</v>
      </c>
      <c r="C42" s="1">
        <v>4.4000000000000004</v>
      </c>
      <c r="D42" s="2" t="s">
        <v>13</v>
      </c>
      <c r="E42" s="2" t="s">
        <v>87</v>
      </c>
      <c r="F42" s="21" t="s">
        <v>296</v>
      </c>
      <c r="G42" s="55">
        <v>3000</v>
      </c>
      <c r="H42" s="41"/>
      <c r="I42" s="56">
        <f t="shared" si="0"/>
        <v>3000</v>
      </c>
      <c r="J42" s="27"/>
      <c r="K42" s="36">
        <f t="shared" si="1"/>
        <v>0</v>
      </c>
      <c r="L42" s="13">
        <v>3</v>
      </c>
      <c r="M42" s="57">
        <f t="shared" ref="M42:M43" si="4">L42*I42</f>
        <v>9000</v>
      </c>
      <c r="N42" s="57">
        <f t="shared" ref="N42:N43" si="5">M42+K42</f>
        <v>9000</v>
      </c>
    </row>
    <row r="43" spans="1:14" x14ac:dyDescent="0.2">
      <c r="A43" s="112"/>
      <c r="B43" s="1"/>
      <c r="C43" s="1"/>
      <c r="D43" s="2" t="s">
        <v>302</v>
      </c>
      <c r="E43" s="2"/>
      <c r="F43" s="21"/>
      <c r="G43" s="55">
        <v>1250</v>
      </c>
      <c r="H43" s="41"/>
      <c r="I43" s="56">
        <f t="shared" si="0"/>
        <v>1250</v>
      </c>
      <c r="J43" s="27"/>
      <c r="K43" s="36">
        <f t="shared" si="1"/>
        <v>0</v>
      </c>
      <c r="L43" s="13">
        <v>2</v>
      </c>
      <c r="M43" s="57">
        <f t="shared" si="4"/>
        <v>2500</v>
      </c>
      <c r="N43" s="57">
        <f t="shared" si="5"/>
        <v>2500</v>
      </c>
    </row>
    <row r="44" spans="1:14" ht="34.5" customHeight="1" x14ac:dyDescent="0.2">
      <c r="A44" s="112"/>
      <c r="B44" s="1">
        <v>39</v>
      </c>
      <c r="C44" s="1">
        <v>4.5</v>
      </c>
      <c r="D44" s="2" t="s">
        <v>14</v>
      </c>
      <c r="E44" s="2" t="s">
        <v>151</v>
      </c>
      <c r="F44" s="21" t="s">
        <v>296</v>
      </c>
      <c r="G44" s="55">
        <v>400</v>
      </c>
      <c r="H44" s="41"/>
      <c r="I44" s="56">
        <f t="shared" si="0"/>
        <v>400</v>
      </c>
      <c r="J44" s="27"/>
      <c r="K44" s="36">
        <f t="shared" si="1"/>
        <v>0</v>
      </c>
      <c r="L44" s="13">
        <v>3</v>
      </c>
      <c r="M44" s="57">
        <f t="shared" si="2"/>
        <v>1200</v>
      </c>
      <c r="N44" s="57">
        <f t="shared" si="3"/>
        <v>1200</v>
      </c>
    </row>
    <row r="45" spans="1:14" ht="40.5" x14ac:dyDescent="0.2">
      <c r="A45" s="112"/>
      <c r="B45" s="1">
        <v>40</v>
      </c>
      <c r="C45" s="1">
        <v>4.5999999999999996</v>
      </c>
      <c r="D45" s="2" t="s">
        <v>275</v>
      </c>
      <c r="E45" s="2" t="s">
        <v>152</v>
      </c>
      <c r="F45" s="21" t="s">
        <v>296</v>
      </c>
      <c r="G45" s="55">
        <v>750</v>
      </c>
      <c r="H45" s="41"/>
      <c r="I45" s="56">
        <f t="shared" si="0"/>
        <v>750</v>
      </c>
      <c r="J45" s="27"/>
      <c r="K45" s="36">
        <f t="shared" si="1"/>
        <v>0</v>
      </c>
      <c r="L45" s="13">
        <v>1</v>
      </c>
      <c r="M45" s="57">
        <f t="shared" si="2"/>
        <v>750</v>
      </c>
      <c r="N45" s="57">
        <f t="shared" si="3"/>
        <v>750</v>
      </c>
    </row>
    <row r="46" spans="1:14" ht="34.5" customHeight="1" x14ac:dyDescent="0.2">
      <c r="A46" s="112"/>
      <c r="B46" s="1">
        <v>41</v>
      </c>
      <c r="C46" s="1">
        <v>4.7</v>
      </c>
      <c r="D46" s="2" t="s">
        <v>98</v>
      </c>
      <c r="E46" s="2" t="s">
        <v>153</v>
      </c>
      <c r="F46" s="21" t="s">
        <v>296</v>
      </c>
      <c r="G46" s="55">
        <v>500</v>
      </c>
      <c r="H46" s="41"/>
      <c r="I46" s="56">
        <f t="shared" si="0"/>
        <v>500</v>
      </c>
      <c r="J46" s="27"/>
      <c r="K46" s="36">
        <f t="shared" si="1"/>
        <v>0</v>
      </c>
      <c r="L46" s="13">
        <v>3</v>
      </c>
      <c r="M46" s="57">
        <f t="shared" si="2"/>
        <v>1500</v>
      </c>
      <c r="N46" s="57">
        <f t="shared" si="3"/>
        <v>1500</v>
      </c>
    </row>
    <row r="47" spans="1:14" ht="34.5" customHeight="1" x14ac:dyDescent="0.2">
      <c r="A47" s="112"/>
      <c r="B47" s="1">
        <v>42</v>
      </c>
      <c r="C47" s="1">
        <v>4.8</v>
      </c>
      <c r="D47" s="2" t="s">
        <v>61</v>
      </c>
      <c r="E47" s="2" t="s">
        <v>62</v>
      </c>
      <c r="F47" s="21" t="s">
        <v>296</v>
      </c>
      <c r="G47" s="55">
        <v>380</v>
      </c>
      <c r="H47" s="41"/>
      <c r="I47" s="56">
        <f t="shared" si="0"/>
        <v>380</v>
      </c>
      <c r="J47" s="27"/>
      <c r="K47" s="36">
        <f t="shared" si="1"/>
        <v>0</v>
      </c>
      <c r="L47" s="13">
        <v>3</v>
      </c>
      <c r="M47" s="57">
        <f t="shared" si="2"/>
        <v>1140</v>
      </c>
      <c r="N47" s="57">
        <f t="shared" si="3"/>
        <v>1140</v>
      </c>
    </row>
    <row r="48" spans="1:14" ht="34.5" customHeight="1" x14ac:dyDescent="0.2">
      <c r="A48" s="112"/>
      <c r="B48" s="1">
        <v>43</v>
      </c>
      <c r="C48" s="1">
        <v>4.9000000000000004</v>
      </c>
      <c r="D48" s="2" t="s">
        <v>99</v>
      </c>
      <c r="E48" s="2" t="s">
        <v>62</v>
      </c>
      <c r="F48" s="21" t="s">
        <v>296</v>
      </c>
      <c r="G48" s="55">
        <v>450</v>
      </c>
      <c r="H48" s="41"/>
      <c r="I48" s="56">
        <f t="shared" si="0"/>
        <v>450</v>
      </c>
      <c r="J48" s="27"/>
      <c r="K48" s="36">
        <f t="shared" si="1"/>
        <v>0</v>
      </c>
      <c r="L48" s="13">
        <v>3</v>
      </c>
      <c r="M48" s="57">
        <f t="shared" si="2"/>
        <v>1350</v>
      </c>
      <c r="N48" s="57">
        <f t="shared" si="3"/>
        <v>1350</v>
      </c>
    </row>
    <row r="49" spans="1:14" ht="34.5" customHeight="1" x14ac:dyDescent="0.2">
      <c r="A49" s="112"/>
      <c r="B49" s="1">
        <v>44</v>
      </c>
      <c r="C49" s="11">
        <v>4.0999999999999996</v>
      </c>
      <c r="D49" s="2" t="s">
        <v>15</v>
      </c>
      <c r="E49" s="2" t="s">
        <v>63</v>
      </c>
      <c r="F49" s="21" t="s">
        <v>296</v>
      </c>
      <c r="G49" s="55">
        <v>450</v>
      </c>
      <c r="H49" s="41"/>
      <c r="I49" s="56">
        <f t="shared" si="0"/>
        <v>450</v>
      </c>
      <c r="J49" s="27"/>
      <c r="K49" s="36">
        <f t="shared" si="1"/>
        <v>0</v>
      </c>
      <c r="L49" s="13">
        <v>3</v>
      </c>
      <c r="M49" s="57">
        <f t="shared" si="2"/>
        <v>1350</v>
      </c>
      <c r="N49" s="57">
        <f t="shared" si="3"/>
        <v>1350</v>
      </c>
    </row>
    <row r="50" spans="1:14" ht="34.5" customHeight="1" x14ac:dyDescent="0.2">
      <c r="A50" s="112"/>
      <c r="B50" s="1">
        <v>45</v>
      </c>
      <c r="C50" s="1">
        <v>4.1100000000000003</v>
      </c>
      <c r="D50" s="2" t="s">
        <v>242</v>
      </c>
      <c r="E50" s="2"/>
      <c r="F50" s="21" t="s">
        <v>296</v>
      </c>
      <c r="G50" s="55">
        <v>220</v>
      </c>
      <c r="H50" s="41"/>
      <c r="I50" s="56">
        <f t="shared" si="0"/>
        <v>220</v>
      </c>
      <c r="J50" s="27"/>
      <c r="K50" s="36">
        <f t="shared" si="1"/>
        <v>0</v>
      </c>
      <c r="L50" s="13">
        <v>3</v>
      </c>
      <c r="M50" s="57">
        <f t="shared" si="2"/>
        <v>660</v>
      </c>
      <c r="N50" s="57">
        <f t="shared" si="3"/>
        <v>660</v>
      </c>
    </row>
    <row r="51" spans="1:14" ht="34.5" customHeight="1" x14ac:dyDescent="0.2">
      <c r="A51" s="112"/>
      <c r="B51" s="1">
        <v>46</v>
      </c>
      <c r="C51" s="1">
        <v>4.12</v>
      </c>
      <c r="D51" s="3" t="s">
        <v>16</v>
      </c>
      <c r="E51" s="3" t="s">
        <v>70</v>
      </c>
      <c r="F51" s="21" t="s">
        <v>296</v>
      </c>
      <c r="G51" s="61">
        <v>200</v>
      </c>
      <c r="H51" s="43"/>
      <c r="I51" s="62">
        <f t="shared" si="0"/>
        <v>200</v>
      </c>
      <c r="J51" s="31"/>
      <c r="K51" s="36">
        <f t="shared" si="1"/>
        <v>0</v>
      </c>
      <c r="L51" s="17">
        <v>15</v>
      </c>
      <c r="M51" s="57">
        <f t="shared" si="2"/>
        <v>3000</v>
      </c>
      <c r="N51" s="57">
        <f t="shared" si="3"/>
        <v>3000</v>
      </c>
    </row>
    <row r="52" spans="1:14" ht="34.5" customHeight="1" x14ac:dyDescent="0.2">
      <c r="A52" s="112"/>
      <c r="B52" s="1">
        <v>47</v>
      </c>
      <c r="C52" s="1">
        <v>4.13</v>
      </c>
      <c r="D52" s="2" t="s">
        <v>55</v>
      </c>
      <c r="E52" s="2" t="s">
        <v>71</v>
      </c>
      <c r="F52" s="21" t="s">
        <v>296</v>
      </c>
      <c r="G52" s="55">
        <v>150</v>
      </c>
      <c r="H52" s="41"/>
      <c r="I52" s="56">
        <f t="shared" si="0"/>
        <v>150</v>
      </c>
      <c r="J52" s="27"/>
      <c r="K52" s="36">
        <f t="shared" si="1"/>
        <v>0</v>
      </c>
      <c r="L52" s="13">
        <v>12</v>
      </c>
      <c r="M52" s="57">
        <f t="shared" si="2"/>
        <v>1800</v>
      </c>
      <c r="N52" s="57">
        <f t="shared" si="3"/>
        <v>1800</v>
      </c>
    </row>
    <row r="53" spans="1:14" ht="34.5" customHeight="1" x14ac:dyDescent="0.2">
      <c r="A53" s="112"/>
      <c r="B53" s="1">
        <v>48</v>
      </c>
      <c r="C53" s="1">
        <v>4.1399999999999997</v>
      </c>
      <c r="D53" s="2" t="s">
        <v>132</v>
      </c>
      <c r="E53" s="2" t="s">
        <v>72</v>
      </c>
      <c r="F53" s="21" t="s">
        <v>296</v>
      </c>
      <c r="G53" s="55">
        <v>280</v>
      </c>
      <c r="H53" s="41"/>
      <c r="I53" s="56">
        <f t="shared" si="0"/>
        <v>280</v>
      </c>
      <c r="J53" s="27"/>
      <c r="K53" s="36">
        <f t="shared" si="1"/>
        <v>0</v>
      </c>
      <c r="L53" s="13">
        <v>10</v>
      </c>
      <c r="M53" s="57">
        <f t="shared" si="2"/>
        <v>2800</v>
      </c>
      <c r="N53" s="57">
        <f t="shared" si="3"/>
        <v>2800</v>
      </c>
    </row>
    <row r="54" spans="1:14" ht="34.5" customHeight="1" x14ac:dyDescent="0.2">
      <c r="A54" s="112"/>
      <c r="B54" s="1">
        <v>49</v>
      </c>
      <c r="C54" s="1">
        <v>4.1500000000000004</v>
      </c>
      <c r="D54" s="2" t="s">
        <v>100</v>
      </c>
      <c r="E54" s="2" t="s">
        <v>64</v>
      </c>
      <c r="F54" s="21" t="s">
        <v>296</v>
      </c>
      <c r="G54" s="55">
        <v>280</v>
      </c>
      <c r="H54" s="41"/>
      <c r="I54" s="56">
        <f t="shared" si="0"/>
        <v>280</v>
      </c>
      <c r="J54" s="27"/>
      <c r="K54" s="36">
        <f t="shared" si="1"/>
        <v>0</v>
      </c>
      <c r="L54" s="13">
        <v>5</v>
      </c>
      <c r="M54" s="57">
        <f t="shared" si="2"/>
        <v>1400</v>
      </c>
      <c r="N54" s="57">
        <f t="shared" si="3"/>
        <v>1400</v>
      </c>
    </row>
    <row r="55" spans="1:14" ht="34.5" customHeight="1" x14ac:dyDescent="0.2">
      <c r="A55" s="112"/>
      <c r="B55" s="1">
        <v>50</v>
      </c>
      <c r="C55" s="1">
        <v>4.16</v>
      </c>
      <c r="D55" s="2" t="s">
        <v>41</v>
      </c>
      <c r="E55" s="2" t="s">
        <v>73</v>
      </c>
      <c r="F55" s="21" t="s">
        <v>296</v>
      </c>
      <c r="G55" s="55">
        <v>300</v>
      </c>
      <c r="H55" s="41"/>
      <c r="I55" s="56">
        <f t="shared" si="0"/>
        <v>300</v>
      </c>
      <c r="J55" s="27"/>
      <c r="K55" s="36">
        <f t="shared" si="1"/>
        <v>0</v>
      </c>
      <c r="L55" s="13">
        <v>15</v>
      </c>
      <c r="M55" s="57">
        <f t="shared" si="2"/>
        <v>4500</v>
      </c>
      <c r="N55" s="57">
        <f t="shared" si="3"/>
        <v>4500</v>
      </c>
    </row>
    <row r="56" spans="1:14" ht="34.5" customHeight="1" x14ac:dyDescent="0.2">
      <c r="A56" s="112"/>
      <c r="B56" s="1">
        <v>51</v>
      </c>
      <c r="C56" s="1">
        <v>4.17</v>
      </c>
      <c r="D56" s="2" t="s">
        <v>17</v>
      </c>
      <c r="E56" s="2" t="s">
        <v>74</v>
      </c>
      <c r="F56" s="21" t="s">
        <v>296</v>
      </c>
      <c r="G56" s="55">
        <v>400</v>
      </c>
      <c r="H56" s="41"/>
      <c r="I56" s="56">
        <f t="shared" si="0"/>
        <v>400</v>
      </c>
      <c r="J56" s="27"/>
      <c r="K56" s="36">
        <f t="shared" si="1"/>
        <v>0</v>
      </c>
      <c r="L56" s="13">
        <v>25</v>
      </c>
      <c r="M56" s="57">
        <f t="shared" si="2"/>
        <v>10000</v>
      </c>
      <c r="N56" s="57">
        <f t="shared" si="3"/>
        <v>10000</v>
      </c>
    </row>
    <row r="57" spans="1:14" ht="34.5" customHeight="1" x14ac:dyDescent="0.2">
      <c r="A57" s="112"/>
      <c r="B57" s="1">
        <v>52</v>
      </c>
      <c r="C57" s="1">
        <v>4.18</v>
      </c>
      <c r="D57" s="2" t="s">
        <v>42</v>
      </c>
      <c r="E57" s="2" t="s">
        <v>66</v>
      </c>
      <c r="F57" s="21" t="s">
        <v>296</v>
      </c>
      <c r="G57" s="55">
        <v>330</v>
      </c>
      <c r="H57" s="41"/>
      <c r="I57" s="56">
        <f t="shared" si="0"/>
        <v>330</v>
      </c>
      <c r="J57" s="27"/>
      <c r="K57" s="36">
        <f t="shared" si="1"/>
        <v>0</v>
      </c>
      <c r="L57" s="13">
        <v>10</v>
      </c>
      <c r="M57" s="57">
        <f t="shared" si="2"/>
        <v>3300</v>
      </c>
      <c r="N57" s="57">
        <f t="shared" si="3"/>
        <v>3300</v>
      </c>
    </row>
    <row r="58" spans="1:14" ht="34.5" customHeight="1" x14ac:dyDescent="0.2">
      <c r="A58" s="112"/>
      <c r="B58" s="1">
        <v>53</v>
      </c>
      <c r="C58" s="1">
        <v>4.1900000000000004</v>
      </c>
      <c r="D58" s="2" t="s">
        <v>43</v>
      </c>
      <c r="E58" s="2" t="s">
        <v>89</v>
      </c>
      <c r="F58" s="21" t="s">
        <v>296</v>
      </c>
      <c r="G58" s="55">
        <v>330</v>
      </c>
      <c r="H58" s="41"/>
      <c r="I58" s="56">
        <f t="shared" si="0"/>
        <v>330</v>
      </c>
      <c r="J58" s="27"/>
      <c r="K58" s="36">
        <f t="shared" si="1"/>
        <v>0</v>
      </c>
      <c r="L58" s="13">
        <v>12</v>
      </c>
      <c r="M58" s="57">
        <f t="shared" si="2"/>
        <v>3960</v>
      </c>
      <c r="N58" s="57">
        <f t="shared" si="3"/>
        <v>3960</v>
      </c>
    </row>
    <row r="59" spans="1:14" ht="34.5" customHeight="1" x14ac:dyDescent="0.2">
      <c r="A59" s="112"/>
      <c r="B59" s="1">
        <v>54</v>
      </c>
      <c r="C59" s="11">
        <v>4.2</v>
      </c>
      <c r="D59" s="2" t="s">
        <v>65</v>
      </c>
      <c r="E59" s="2" t="s">
        <v>67</v>
      </c>
      <c r="F59" s="21" t="s">
        <v>296</v>
      </c>
      <c r="G59" s="55">
        <v>200</v>
      </c>
      <c r="H59" s="41"/>
      <c r="I59" s="56">
        <f t="shared" si="0"/>
        <v>200</v>
      </c>
      <c r="J59" s="27"/>
      <c r="K59" s="36">
        <f t="shared" si="1"/>
        <v>0</v>
      </c>
      <c r="L59" s="13">
        <v>4</v>
      </c>
      <c r="M59" s="57">
        <f t="shared" si="2"/>
        <v>800</v>
      </c>
      <c r="N59" s="57">
        <f t="shared" si="3"/>
        <v>800</v>
      </c>
    </row>
    <row r="60" spans="1:14" ht="34.5" customHeight="1" x14ac:dyDescent="0.2">
      <c r="A60" s="112"/>
      <c r="B60" s="1">
        <v>55</v>
      </c>
      <c r="C60" s="1">
        <v>4.21</v>
      </c>
      <c r="D60" s="2" t="s">
        <v>18</v>
      </c>
      <c r="E60" s="2" t="s">
        <v>68</v>
      </c>
      <c r="F60" s="21" t="s">
        <v>296</v>
      </c>
      <c r="G60" s="55">
        <v>200</v>
      </c>
      <c r="H60" s="41"/>
      <c r="I60" s="56">
        <f t="shared" si="0"/>
        <v>200</v>
      </c>
      <c r="J60" s="27"/>
      <c r="K60" s="36">
        <f t="shared" si="1"/>
        <v>0</v>
      </c>
      <c r="L60" s="13">
        <v>4</v>
      </c>
      <c r="M60" s="57">
        <f t="shared" si="2"/>
        <v>800</v>
      </c>
      <c r="N60" s="57">
        <f t="shared" si="3"/>
        <v>800</v>
      </c>
    </row>
    <row r="61" spans="1:14" ht="40.5" x14ac:dyDescent="0.2">
      <c r="A61" s="112"/>
      <c r="B61" s="1">
        <v>56</v>
      </c>
      <c r="C61" s="1">
        <v>4.22</v>
      </c>
      <c r="D61" s="2" t="s">
        <v>44</v>
      </c>
      <c r="E61" s="2" t="s">
        <v>69</v>
      </c>
      <c r="F61" s="21" t="s">
        <v>296</v>
      </c>
      <c r="G61" s="55">
        <v>550</v>
      </c>
      <c r="H61" s="41"/>
      <c r="I61" s="56">
        <f t="shared" si="0"/>
        <v>550</v>
      </c>
      <c r="J61" s="27"/>
      <c r="K61" s="36">
        <f t="shared" si="1"/>
        <v>0</v>
      </c>
      <c r="L61" s="13">
        <v>6</v>
      </c>
      <c r="M61" s="57">
        <f t="shared" si="2"/>
        <v>3300</v>
      </c>
      <c r="N61" s="57">
        <f t="shared" si="3"/>
        <v>3300</v>
      </c>
    </row>
    <row r="62" spans="1:14" ht="34.5" customHeight="1" x14ac:dyDescent="0.2">
      <c r="A62" s="112"/>
      <c r="B62" s="1">
        <v>57</v>
      </c>
      <c r="C62" s="1">
        <v>4.2300000000000004</v>
      </c>
      <c r="D62" s="2" t="s">
        <v>19</v>
      </c>
      <c r="E62" s="2" t="s">
        <v>182</v>
      </c>
      <c r="F62" s="21" t="s">
        <v>296</v>
      </c>
      <c r="G62" s="55">
        <v>900</v>
      </c>
      <c r="H62" s="41"/>
      <c r="I62" s="56">
        <f t="shared" si="0"/>
        <v>900</v>
      </c>
      <c r="J62" s="27"/>
      <c r="K62" s="36">
        <f t="shared" si="1"/>
        <v>0</v>
      </c>
      <c r="L62" s="13">
        <v>4</v>
      </c>
      <c r="M62" s="57">
        <f t="shared" si="2"/>
        <v>3600</v>
      </c>
      <c r="N62" s="57">
        <f t="shared" si="3"/>
        <v>3600</v>
      </c>
    </row>
    <row r="63" spans="1:14" ht="34.5" customHeight="1" x14ac:dyDescent="0.2">
      <c r="A63" s="112"/>
      <c r="B63" s="1">
        <v>58</v>
      </c>
      <c r="C63" s="1">
        <v>4.24</v>
      </c>
      <c r="D63" s="2" t="s">
        <v>20</v>
      </c>
      <c r="E63" s="2" t="s">
        <v>182</v>
      </c>
      <c r="F63" s="21" t="s">
        <v>296</v>
      </c>
      <c r="G63" s="55">
        <v>1100</v>
      </c>
      <c r="H63" s="41"/>
      <c r="I63" s="56">
        <f t="shared" si="0"/>
        <v>1100</v>
      </c>
      <c r="J63" s="27"/>
      <c r="K63" s="36">
        <f t="shared" si="1"/>
        <v>0</v>
      </c>
      <c r="L63" s="13">
        <v>4</v>
      </c>
      <c r="M63" s="57">
        <f t="shared" si="2"/>
        <v>4400</v>
      </c>
      <c r="N63" s="57">
        <f t="shared" si="3"/>
        <v>4400</v>
      </c>
    </row>
    <row r="64" spans="1:14" ht="34.5" customHeight="1" x14ac:dyDescent="0.2">
      <c r="A64" s="112"/>
      <c r="B64" s="1">
        <v>59</v>
      </c>
      <c r="C64" s="1">
        <v>4.25</v>
      </c>
      <c r="D64" s="2" t="s">
        <v>75</v>
      </c>
      <c r="E64" s="2" t="s">
        <v>182</v>
      </c>
      <c r="F64" s="21" t="s">
        <v>296</v>
      </c>
      <c r="G64" s="55">
        <v>1500</v>
      </c>
      <c r="H64" s="41"/>
      <c r="I64" s="56">
        <f t="shared" si="0"/>
        <v>1500</v>
      </c>
      <c r="J64" s="27"/>
      <c r="K64" s="36">
        <f t="shared" si="1"/>
        <v>0</v>
      </c>
      <c r="L64" s="13">
        <v>2</v>
      </c>
      <c r="M64" s="57">
        <f t="shared" si="2"/>
        <v>3000</v>
      </c>
      <c r="N64" s="57">
        <f t="shared" si="3"/>
        <v>3000</v>
      </c>
    </row>
    <row r="65" spans="1:14" ht="34.5" customHeight="1" x14ac:dyDescent="0.2">
      <c r="A65" s="112"/>
      <c r="B65" s="1">
        <v>60</v>
      </c>
      <c r="C65" s="1">
        <v>4.26</v>
      </c>
      <c r="D65" s="2" t="s">
        <v>45</v>
      </c>
      <c r="E65" s="2" t="s">
        <v>183</v>
      </c>
      <c r="F65" s="21" t="s">
        <v>296</v>
      </c>
      <c r="G65" s="55">
        <v>250</v>
      </c>
      <c r="H65" s="41"/>
      <c r="I65" s="56">
        <f t="shared" si="0"/>
        <v>250</v>
      </c>
      <c r="J65" s="27"/>
      <c r="K65" s="36">
        <f t="shared" si="1"/>
        <v>0</v>
      </c>
      <c r="L65" s="13">
        <v>7</v>
      </c>
      <c r="M65" s="57">
        <f t="shared" si="2"/>
        <v>1750</v>
      </c>
      <c r="N65" s="57">
        <f t="shared" si="3"/>
        <v>1750</v>
      </c>
    </row>
    <row r="66" spans="1:14" ht="34.5" customHeight="1" x14ac:dyDescent="0.2">
      <c r="A66" s="112"/>
      <c r="B66" s="1">
        <v>61</v>
      </c>
      <c r="C66" s="1">
        <v>4.2699999999999996</v>
      </c>
      <c r="D66" s="2" t="s">
        <v>46</v>
      </c>
      <c r="E66" s="2" t="s">
        <v>184</v>
      </c>
      <c r="F66" s="21" t="s">
        <v>296</v>
      </c>
      <c r="G66" s="55">
        <v>200</v>
      </c>
      <c r="H66" s="41"/>
      <c r="I66" s="56">
        <f t="shared" si="0"/>
        <v>200</v>
      </c>
      <c r="J66" s="27"/>
      <c r="K66" s="36">
        <f t="shared" si="1"/>
        <v>0</v>
      </c>
      <c r="L66" s="13">
        <v>4</v>
      </c>
      <c r="M66" s="57">
        <f t="shared" si="2"/>
        <v>800</v>
      </c>
      <c r="N66" s="57">
        <f t="shared" si="3"/>
        <v>800</v>
      </c>
    </row>
    <row r="67" spans="1:14" ht="34.5" customHeight="1" x14ac:dyDescent="0.2">
      <c r="A67" s="112"/>
      <c r="B67" s="1">
        <v>62</v>
      </c>
      <c r="C67" s="1">
        <v>4.28</v>
      </c>
      <c r="D67" s="2" t="s">
        <v>47</v>
      </c>
      <c r="E67" s="2" t="s">
        <v>184</v>
      </c>
      <c r="F67" s="21" t="s">
        <v>296</v>
      </c>
      <c r="G67" s="55">
        <v>250</v>
      </c>
      <c r="H67" s="41"/>
      <c r="I67" s="56">
        <f t="shared" si="0"/>
        <v>250</v>
      </c>
      <c r="J67" s="27"/>
      <c r="K67" s="36">
        <f t="shared" si="1"/>
        <v>0</v>
      </c>
      <c r="L67" s="13">
        <v>1</v>
      </c>
      <c r="M67" s="57">
        <f t="shared" si="2"/>
        <v>250</v>
      </c>
      <c r="N67" s="57">
        <f t="shared" si="3"/>
        <v>250</v>
      </c>
    </row>
    <row r="68" spans="1:14" ht="34.5" customHeight="1" x14ac:dyDescent="0.2">
      <c r="A68" s="112"/>
      <c r="B68" s="1">
        <v>63</v>
      </c>
      <c r="C68" s="1">
        <v>4.29</v>
      </c>
      <c r="D68" s="2" t="s">
        <v>21</v>
      </c>
      <c r="E68" s="2" t="s">
        <v>185</v>
      </c>
      <c r="F68" s="21" t="s">
        <v>296</v>
      </c>
      <c r="G68" s="55">
        <v>500</v>
      </c>
      <c r="H68" s="41"/>
      <c r="I68" s="56">
        <f t="shared" si="0"/>
        <v>500</v>
      </c>
      <c r="J68" s="27"/>
      <c r="K68" s="36">
        <f t="shared" si="1"/>
        <v>0</v>
      </c>
      <c r="L68" s="13">
        <v>10</v>
      </c>
      <c r="M68" s="57">
        <f t="shared" si="2"/>
        <v>5000</v>
      </c>
      <c r="N68" s="57">
        <f t="shared" si="3"/>
        <v>5000</v>
      </c>
    </row>
    <row r="69" spans="1:14" ht="34.5" customHeight="1" x14ac:dyDescent="0.2">
      <c r="A69" s="112"/>
      <c r="B69" s="1">
        <v>64</v>
      </c>
      <c r="C69" s="11">
        <v>4.3</v>
      </c>
      <c r="D69" s="2" t="s">
        <v>243</v>
      </c>
      <c r="E69" s="2" t="s">
        <v>244</v>
      </c>
      <c r="F69" s="21" t="s">
        <v>296</v>
      </c>
      <c r="G69" s="55">
        <v>400</v>
      </c>
      <c r="H69" s="41"/>
      <c r="I69" s="56">
        <f t="shared" si="0"/>
        <v>400</v>
      </c>
      <c r="J69" s="27"/>
      <c r="K69" s="36">
        <f t="shared" si="1"/>
        <v>0</v>
      </c>
      <c r="L69" s="13">
        <v>10</v>
      </c>
      <c r="M69" s="57">
        <f t="shared" si="2"/>
        <v>4000</v>
      </c>
      <c r="N69" s="57">
        <f t="shared" si="3"/>
        <v>4000</v>
      </c>
    </row>
    <row r="70" spans="1:14" ht="34.5" customHeight="1" x14ac:dyDescent="0.2">
      <c r="A70" s="112"/>
      <c r="B70" s="1">
        <v>65</v>
      </c>
      <c r="C70" s="1">
        <v>4.3099999999999996</v>
      </c>
      <c r="D70" s="2" t="s">
        <v>101</v>
      </c>
      <c r="E70" s="2" t="s">
        <v>184</v>
      </c>
      <c r="F70" s="21" t="s">
        <v>296</v>
      </c>
      <c r="G70" s="55">
        <v>420</v>
      </c>
      <c r="H70" s="41"/>
      <c r="I70" s="56">
        <f t="shared" si="0"/>
        <v>420</v>
      </c>
      <c r="J70" s="27"/>
      <c r="K70" s="36">
        <f t="shared" si="1"/>
        <v>0</v>
      </c>
      <c r="L70" s="13">
        <v>3</v>
      </c>
      <c r="M70" s="57">
        <f t="shared" si="2"/>
        <v>1260</v>
      </c>
      <c r="N70" s="57">
        <f t="shared" si="3"/>
        <v>1260</v>
      </c>
    </row>
    <row r="71" spans="1:14" ht="34.5" customHeight="1" x14ac:dyDescent="0.2">
      <c r="A71" s="112"/>
      <c r="B71" s="1">
        <v>66</v>
      </c>
      <c r="C71" s="11">
        <v>4.32</v>
      </c>
      <c r="D71" s="2" t="s">
        <v>102</v>
      </c>
      <c r="E71" s="2" t="s">
        <v>184</v>
      </c>
      <c r="F71" s="21" t="s">
        <v>296</v>
      </c>
      <c r="G71" s="55">
        <v>210</v>
      </c>
      <c r="H71" s="41"/>
      <c r="I71" s="56">
        <f t="shared" si="0"/>
        <v>210</v>
      </c>
      <c r="J71" s="27"/>
      <c r="K71" s="36">
        <f t="shared" si="1"/>
        <v>0</v>
      </c>
      <c r="L71" s="13">
        <v>5</v>
      </c>
      <c r="M71" s="57">
        <f t="shared" si="2"/>
        <v>1050</v>
      </c>
      <c r="N71" s="57">
        <f t="shared" si="3"/>
        <v>1050</v>
      </c>
    </row>
    <row r="72" spans="1:14" ht="34.5" customHeight="1" x14ac:dyDescent="0.2">
      <c r="A72" s="112"/>
      <c r="B72" s="1">
        <v>67</v>
      </c>
      <c r="C72" s="1">
        <v>4.33</v>
      </c>
      <c r="D72" s="2" t="s">
        <v>103</v>
      </c>
      <c r="E72" s="2" t="s">
        <v>184</v>
      </c>
      <c r="F72" s="21" t="s">
        <v>296</v>
      </c>
      <c r="G72" s="55">
        <v>550</v>
      </c>
      <c r="H72" s="41"/>
      <c r="I72" s="56">
        <f t="shared" ref="I72:I135" si="6">G72-(H72*G72)</f>
        <v>550</v>
      </c>
      <c r="J72" s="27"/>
      <c r="K72" s="36">
        <f t="shared" ref="K72:K135" si="7">J72*I72</f>
        <v>0</v>
      </c>
      <c r="L72" s="13">
        <v>3</v>
      </c>
      <c r="M72" s="57">
        <f t="shared" ref="M72:M135" si="8">L72*I72</f>
        <v>1650</v>
      </c>
      <c r="N72" s="57">
        <f t="shared" ref="N72:N135" si="9">M72+K72</f>
        <v>1650</v>
      </c>
    </row>
    <row r="73" spans="1:14" ht="34.5" customHeight="1" x14ac:dyDescent="0.2">
      <c r="A73" s="112"/>
      <c r="B73" s="1">
        <v>68</v>
      </c>
      <c r="C73" s="11">
        <v>4.34</v>
      </c>
      <c r="D73" s="2" t="s">
        <v>104</v>
      </c>
      <c r="E73" s="2" t="s">
        <v>186</v>
      </c>
      <c r="F73" s="21" t="s">
        <v>296</v>
      </c>
      <c r="G73" s="55">
        <v>50</v>
      </c>
      <c r="H73" s="41"/>
      <c r="I73" s="56">
        <f t="shared" si="6"/>
        <v>50</v>
      </c>
      <c r="J73" s="27"/>
      <c r="K73" s="36">
        <f t="shared" si="7"/>
        <v>0</v>
      </c>
      <c r="L73" s="13">
        <v>3</v>
      </c>
      <c r="M73" s="57">
        <f t="shared" si="8"/>
        <v>150</v>
      </c>
      <c r="N73" s="57">
        <f t="shared" si="9"/>
        <v>150</v>
      </c>
    </row>
    <row r="74" spans="1:14" ht="34.5" customHeight="1" x14ac:dyDescent="0.2">
      <c r="A74" s="112"/>
      <c r="B74" s="1">
        <v>69</v>
      </c>
      <c r="C74" s="1">
        <v>4.3499999999999996</v>
      </c>
      <c r="D74" s="2" t="s">
        <v>105</v>
      </c>
      <c r="E74" s="2" t="s">
        <v>184</v>
      </c>
      <c r="F74" s="21" t="s">
        <v>296</v>
      </c>
      <c r="G74" s="55">
        <v>200</v>
      </c>
      <c r="H74" s="41"/>
      <c r="I74" s="56">
        <f t="shared" si="6"/>
        <v>200</v>
      </c>
      <c r="J74" s="27"/>
      <c r="K74" s="36">
        <f t="shared" si="7"/>
        <v>0</v>
      </c>
      <c r="L74" s="13">
        <v>2</v>
      </c>
      <c r="M74" s="57">
        <f t="shared" si="8"/>
        <v>400</v>
      </c>
      <c r="N74" s="57">
        <f t="shared" si="9"/>
        <v>400</v>
      </c>
    </row>
    <row r="75" spans="1:14" ht="34.5" customHeight="1" x14ac:dyDescent="0.2">
      <c r="A75" s="112"/>
      <c r="B75" s="1">
        <v>70</v>
      </c>
      <c r="C75" s="11">
        <v>4.3600000000000003</v>
      </c>
      <c r="D75" s="2" t="s">
        <v>106</v>
      </c>
      <c r="E75" s="2" t="s">
        <v>184</v>
      </c>
      <c r="F75" s="21" t="s">
        <v>296</v>
      </c>
      <c r="G75" s="55">
        <v>200</v>
      </c>
      <c r="H75" s="41"/>
      <c r="I75" s="56">
        <f t="shared" si="6"/>
        <v>200</v>
      </c>
      <c r="J75" s="27"/>
      <c r="K75" s="36">
        <f t="shared" si="7"/>
        <v>0</v>
      </c>
      <c r="L75" s="13">
        <v>2</v>
      </c>
      <c r="M75" s="57">
        <f t="shared" si="8"/>
        <v>400</v>
      </c>
      <c r="N75" s="57">
        <f t="shared" si="9"/>
        <v>400</v>
      </c>
    </row>
    <row r="76" spans="1:14" ht="34.5" customHeight="1" x14ac:dyDescent="0.2">
      <c r="A76" s="112"/>
      <c r="B76" s="1">
        <v>71</v>
      </c>
      <c r="C76" s="1">
        <v>4.37</v>
      </c>
      <c r="D76" s="2" t="s">
        <v>162</v>
      </c>
      <c r="E76" s="2" t="s">
        <v>187</v>
      </c>
      <c r="F76" s="21" t="s">
        <v>296</v>
      </c>
      <c r="G76" s="55">
        <v>600</v>
      </c>
      <c r="H76" s="41"/>
      <c r="I76" s="56">
        <f t="shared" si="6"/>
        <v>600</v>
      </c>
      <c r="J76" s="27"/>
      <c r="K76" s="36">
        <f t="shared" si="7"/>
        <v>0</v>
      </c>
      <c r="L76" s="13">
        <v>1</v>
      </c>
      <c r="M76" s="57">
        <f t="shared" si="8"/>
        <v>600</v>
      </c>
      <c r="N76" s="57">
        <f t="shared" si="9"/>
        <v>600</v>
      </c>
    </row>
    <row r="77" spans="1:14" ht="34.5" customHeight="1" x14ac:dyDescent="0.2">
      <c r="A77" s="112"/>
      <c r="B77" s="1">
        <v>72</v>
      </c>
      <c r="C77" s="11">
        <v>4.38</v>
      </c>
      <c r="D77" s="2" t="s">
        <v>107</v>
      </c>
      <c r="E77" s="2" t="s">
        <v>188</v>
      </c>
      <c r="F77" s="21" t="s">
        <v>296</v>
      </c>
      <c r="G77" s="55">
        <v>200</v>
      </c>
      <c r="H77" s="41"/>
      <c r="I77" s="56">
        <f t="shared" si="6"/>
        <v>200</v>
      </c>
      <c r="J77" s="27"/>
      <c r="K77" s="36">
        <f t="shared" si="7"/>
        <v>0</v>
      </c>
      <c r="L77" s="13">
        <v>1</v>
      </c>
      <c r="M77" s="57">
        <f t="shared" si="8"/>
        <v>200</v>
      </c>
      <c r="N77" s="57">
        <f t="shared" si="9"/>
        <v>200</v>
      </c>
    </row>
    <row r="78" spans="1:14" ht="34.5" customHeight="1" x14ac:dyDescent="0.2">
      <c r="A78" s="110" t="s">
        <v>91</v>
      </c>
      <c r="B78" s="4">
        <v>73</v>
      </c>
      <c r="C78" s="4" t="s">
        <v>316</v>
      </c>
      <c r="D78" s="5" t="s">
        <v>129</v>
      </c>
      <c r="E78" s="6" t="s">
        <v>189</v>
      </c>
      <c r="F78" s="22" t="s">
        <v>296</v>
      </c>
      <c r="G78" s="58">
        <v>25000</v>
      </c>
      <c r="H78" s="42"/>
      <c r="I78" s="59">
        <f t="shared" si="6"/>
        <v>25000</v>
      </c>
      <c r="J78" s="28">
        <v>1</v>
      </c>
      <c r="K78" s="36">
        <f t="shared" si="7"/>
        <v>25000</v>
      </c>
      <c r="L78" s="14"/>
      <c r="M78" s="57">
        <f t="shared" si="8"/>
        <v>0</v>
      </c>
      <c r="N78" s="57">
        <f t="shared" si="9"/>
        <v>25000</v>
      </c>
    </row>
    <row r="79" spans="1:14" ht="40.5" x14ac:dyDescent="0.2">
      <c r="A79" s="110"/>
      <c r="B79" s="4">
        <v>74</v>
      </c>
      <c r="C79" s="4" t="s">
        <v>316</v>
      </c>
      <c r="D79" s="5" t="s">
        <v>88</v>
      </c>
      <c r="E79" s="6" t="s">
        <v>190</v>
      </c>
      <c r="F79" s="22" t="s">
        <v>296</v>
      </c>
      <c r="G79" s="58">
        <v>2000</v>
      </c>
      <c r="H79" s="42"/>
      <c r="I79" s="59">
        <f t="shared" si="6"/>
        <v>2000</v>
      </c>
      <c r="J79" s="28">
        <v>1</v>
      </c>
      <c r="K79" s="36">
        <f t="shared" si="7"/>
        <v>2000</v>
      </c>
      <c r="L79" s="14"/>
      <c r="M79" s="57">
        <f t="shared" si="8"/>
        <v>0</v>
      </c>
      <c r="N79" s="57">
        <f t="shared" si="9"/>
        <v>2000</v>
      </c>
    </row>
    <row r="80" spans="1:14" ht="34.5" customHeight="1" x14ac:dyDescent="0.2">
      <c r="A80" s="110"/>
      <c r="B80" s="4">
        <v>75</v>
      </c>
      <c r="C80" s="4">
        <v>5.4</v>
      </c>
      <c r="D80" s="5" t="s">
        <v>140</v>
      </c>
      <c r="E80" s="6" t="s">
        <v>191</v>
      </c>
      <c r="F80" s="22" t="s">
        <v>296</v>
      </c>
      <c r="G80" s="58">
        <v>880</v>
      </c>
      <c r="H80" s="42"/>
      <c r="I80" s="59">
        <f t="shared" si="6"/>
        <v>880</v>
      </c>
      <c r="J80" s="28"/>
      <c r="K80" s="36">
        <f t="shared" si="7"/>
        <v>0</v>
      </c>
      <c r="L80" s="14">
        <v>1</v>
      </c>
      <c r="M80" s="57">
        <f t="shared" si="8"/>
        <v>880</v>
      </c>
      <c r="N80" s="57">
        <f t="shared" si="9"/>
        <v>880</v>
      </c>
    </row>
    <row r="81" spans="1:14" ht="34.5" customHeight="1" x14ac:dyDescent="0.2">
      <c r="A81" s="110"/>
      <c r="B81" s="4">
        <v>76</v>
      </c>
      <c r="C81" s="4">
        <v>5.5</v>
      </c>
      <c r="D81" s="5" t="s">
        <v>141</v>
      </c>
      <c r="E81" s="6" t="s">
        <v>192</v>
      </c>
      <c r="F81" s="22" t="s">
        <v>296</v>
      </c>
      <c r="G81" s="58">
        <v>1250</v>
      </c>
      <c r="H81" s="42"/>
      <c r="I81" s="59">
        <f t="shared" si="6"/>
        <v>1250</v>
      </c>
      <c r="J81" s="28"/>
      <c r="K81" s="36">
        <f t="shared" si="7"/>
        <v>0</v>
      </c>
      <c r="L81" s="14">
        <v>5</v>
      </c>
      <c r="M81" s="57">
        <f t="shared" si="8"/>
        <v>6250</v>
      </c>
      <c r="N81" s="57">
        <f t="shared" si="9"/>
        <v>6250</v>
      </c>
    </row>
    <row r="82" spans="1:14" ht="34.5" customHeight="1" x14ac:dyDescent="0.2">
      <c r="A82" s="110"/>
      <c r="B82" s="4">
        <v>77</v>
      </c>
      <c r="C82" s="4">
        <v>5.6</v>
      </c>
      <c r="D82" s="8" t="s">
        <v>86</v>
      </c>
      <c r="E82" s="9" t="s">
        <v>193</v>
      </c>
      <c r="F82" s="22" t="s">
        <v>296</v>
      </c>
      <c r="G82" s="63">
        <v>1500</v>
      </c>
      <c r="H82" s="44"/>
      <c r="I82" s="64">
        <f t="shared" si="6"/>
        <v>1500</v>
      </c>
      <c r="J82" s="32"/>
      <c r="K82" s="36">
        <f t="shared" si="7"/>
        <v>0</v>
      </c>
      <c r="L82" s="18">
        <v>5</v>
      </c>
      <c r="M82" s="57">
        <f t="shared" si="8"/>
        <v>7500</v>
      </c>
      <c r="N82" s="57">
        <f t="shared" si="9"/>
        <v>7500</v>
      </c>
    </row>
    <row r="83" spans="1:14" ht="34.5" customHeight="1" x14ac:dyDescent="0.2">
      <c r="A83" s="110"/>
      <c r="B83" s="4">
        <v>78</v>
      </c>
      <c r="C83" s="4">
        <v>5.7</v>
      </c>
      <c r="D83" s="5" t="s">
        <v>154</v>
      </c>
      <c r="E83" s="5" t="s">
        <v>194</v>
      </c>
      <c r="F83" s="22" t="s">
        <v>296</v>
      </c>
      <c r="G83" s="58">
        <v>830</v>
      </c>
      <c r="H83" s="42"/>
      <c r="I83" s="59">
        <f t="shared" si="6"/>
        <v>830</v>
      </c>
      <c r="J83" s="29">
        <v>1</v>
      </c>
      <c r="K83" s="36">
        <f t="shared" si="7"/>
        <v>830</v>
      </c>
      <c r="L83" s="15"/>
      <c r="M83" s="57">
        <f t="shared" si="8"/>
        <v>0</v>
      </c>
      <c r="N83" s="57">
        <f t="shared" si="9"/>
        <v>830</v>
      </c>
    </row>
    <row r="84" spans="1:14" ht="34.5" customHeight="1" x14ac:dyDescent="0.2">
      <c r="A84" s="110"/>
      <c r="B84" s="4">
        <v>79</v>
      </c>
      <c r="C84" s="4">
        <v>5.8</v>
      </c>
      <c r="D84" s="5" t="s">
        <v>155</v>
      </c>
      <c r="E84" s="5" t="s">
        <v>195</v>
      </c>
      <c r="F84" s="22" t="s">
        <v>296</v>
      </c>
      <c r="G84" s="58">
        <v>860</v>
      </c>
      <c r="H84" s="42"/>
      <c r="I84" s="59">
        <f t="shared" si="6"/>
        <v>860</v>
      </c>
      <c r="J84" s="29"/>
      <c r="K84" s="36">
        <f t="shared" si="7"/>
        <v>0</v>
      </c>
      <c r="L84" s="15">
        <v>2</v>
      </c>
      <c r="M84" s="57">
        <f t="shared" si="8"/>
        <v>1720</v>
      </c>
      <c r="N84" s="57">
        <f t="shared" si="9"/>
        <v>1720</v>
      </c>
    </row>
    <row r="85" spans="1:14" ht="34.5" customHeight="1" x14ac:dyDescent="0.2">
      <c r="A85" s="110"/>
      <c r="B85" s="4">
        <v>80</v>
      </c>
      <c r="C85" s="4">
        <v>5.9</v>
      </c>
      <c r="D85" s="5" t="s">
        <v>166</v>
      </c>
      <c r="E85" s="8" t="s">
        <v>196</v>
      </c>
      <c r="F85" s="22" t="s">
        <v>296</v>
      </c>
      <c r="G85" s="63">
        <v>2500</v>
      </c>
      <c r="H85" s="44"/>
      <c r="I85" s="64">
        <f t="shared" si="6"/>
        <v>2500</v>
      </c>
      <c r="J85" s="33"/>
      <c r="K85" s="36">
        <f t="shared" si="7"/>
        <v>0</v>
      </c>
      <c r="L85" s="19">
        <v>2</v>
      </c>
      <c r="M85" s="57">
        <f t="shared" si="8"/>
        <v>5000</v>
      </c>
      <c r="N85" s="57">
        <f t="shared" si="9"/>
        <v>5000</v>
      </c>
    </row>
    <row r="86" spans="1:14" ht="34.5" customHeight="1" x14ac:dyDescent="0.2">
      <c r="A86" s="110"/>
      <c r="B86" s="4">
        <v>81</v>
      </c>
      <c r="C86" s="12">
        <v>5.0999999999999996</v>
      </c>
      <c r="D86" s="8" t="s">
        <v>156</v>
      </c>
      <c r="E86" s="8" t="s">
        <v>197</v>
      </c>
      <c r="F86" s="22" t="s">
        <v>296</v>
      </c>
      <c r="G86" s="63">
        <v>370</v>
      </c>
      <c r="H86" s="44"/>
      <c r="I86" s="64">
        <f t="shared" si="6"/>
        <v>370</v>
      </c>
      <c r="J86" s="33"/>
      <c r="K86" s="36">
        <f t="shared" si="7"/>
        <v>0</v>
      </c>
      <c r="L86" s="19">
        <v>1</v>
      </c>
      <c r="M86" s="57">
        <f t="shared" si="8"/>
        <v>370</v>
      </c>
      <c r="N86" s="57">
        <f t="shared" si="9"/>
        <v>370</v>
      </c>
    </row>
    <row r="87" spans="1:14" ht="34.5" customHeight="1" x14ac:dyDescent="0.2">
      <c r="A87" s="110"/>
      <c r="B87" s="4">
        <v>82</v>
      </c>
      <c r="C87" s="4">
        <v>5.1100000000000003</v>
      </c>
      <c r="D87" s="8" t="s">
        <v>157</v>
      </c>
      <c r="E87" s="8" t="s">
        <v>197</v>
      </c>
      <c r="F87" s="22" t="s">
        <v>296</v>
      </c>
      <c r="G87" s="63">
        <v>700</v>
      </c>
      <c r="H87" s="44"/>
      <c r="I87" s="64">
        <f t="shared" si="6"/>
        <v>700</v>
      </c>
      <c r="J87" s="33"/>
      <c r="K87" s="36">
        <f t="shared" si="7"/>
        <v>0</v>
      </c>
      <c r="L87" s="19">
        <v>1</v>
      </c>
      <c r="M87" s="57">
        <f t="shared" si="8"/>
        <v>700</v>
      </c>
      <c r="N87" s="57">
        <f t="shared" si="9"/>
        <v>700</v>
      </c>
    </row>
    <row r="88" spans="1:14" ht="40.5" x14ac:dyDescent="0.2">
      <c r="A88" s="110"/>
      <c r="B88" s="4">
        <v>83</v>
      </c>
      <c r="C88" s="12">
        <v>5.12</v>
      </c>
      <c r="D88" s="5" t="s">
        <v>26</v>
      </c>
      <c r="E88" s="8" t="s">
        <v>198</v>
      </c>
      <c r="F88" s="22" t="s">
        <v>296</v>
      </c>
      <c r="G88" s="63">
        <v>650</v>
      </c>
      <c r="H88" s="44"/>
      <c r="I88" s="64">
        <f t="shared" si="6"/>
        <v>650</v>
      </c>
      <c r="J88" s="33">
        <v>1</v>
      </c>
      <c r="K88" s="36">
        <f t="shared" si="7"/>
        <v>650</v>
      </c>
      <c r="L88" s="19"/>
      <c r="M88" s="57">
        <f t="shared" si="8"/>
        <v>0</v>
      </c>
      <c r="N88" s="57">
        <f t="shared" si="9"/>
        <v>650</v>
      </c>
    </row>
    <row r="89" spans="1:14" ht="40.5" x14ac:dyDescent="0.2">
      <c r="A89" s="110"/>
      <c r="B89" s="4">
        <v>84</v>
      </c>
      <c r="C89" s="4">
        <v>5.13</v>
      </c>
      <c r="D89" s="5" t="s">
        <v>56</v>
      </c>
      <c r="E89" s="8" t="s">
        <v>198</v>
      </c>
      <c r="F89" s="22" t="s">
        <v>296</v>
      </c>
      <c r="G89" s="63">
        <v>490</v>
      </c>
      <c r="H89" s="44"/>
      <c r="I89" s="64">
        <f t="shared" si="6"/>
        <v>490</v>
      </c>
      <c r="J89" s="33"/>
      <c r="K89" s="36">
        <f t="shared" si="7"/>
        <v>0</v>
      </c>
      <c r="L89" s="19">
        <v>1</v>
      </c>
      <c r="M89" s="57">
        <f t="shared" si="8"/>
        <v>490</v>
      </c>
      <c r="N89" s="57">
        <f t="shared" si="9"/>
        <v>490</v>
      </c>
    </row>
    <row r="90" spans="1:14" ht="34.5" customHeight="1" x14ac:dyDescent="0.2">
      <c r="A90" s="110"/>
      <c r="B90" s="4">
        <v>85</v>
      </c>
      <c r="C90" s="12">
        <v>5.14</v>
      </c>
      <c r="D90" s="8" t="s">
        <v>48</v>
      </c>
      <c r="E90" s="8" t="s">
        <v>199</v>
      </c>
      <c r="F90" s="22" t="s">
        <v>296</v>
      </c>
      <c r="G90" s="63">
        <v>180</v>
      </c>
      <c r="H90" s="44"/>
      <c r="I90" s="64">
        <f t="shared" si="6"/>
        <v>180</v>
      </c>
      <c r="J90" s="33">
        <v>1</v>
      </c>
      <c r="K90" s="36">
        <f t="shared" si="7"/>
        <v>180</v>
      </c>
      <c r="L90" s="19"/>
      <c r="M90" s="57">
        <f t="shared" si="8"/>
        <v>0</v>
      </c>
      <c r="N90" s="57">
        <f t="shared" si="9"/>
        <v>180</v>
      </c>
    </row>
    <row r="91" spans="1:14" ht="34.5" customHeight="1" x14ac:dyDescent="0.2">
      <c r="A91" s="110"/>
      <c r="B91" s="4">
        <v>86</v>
      </c>
      <c r="C91" s="4" t="s">
        <v>317</v>
      </c>
      <c r="D91" s="5" t="s">
        <v>259</v>
      </c>
      <c r="E91" s="8" t="s">
        <v>200</v>
      </c>
      <c r="F91" s="22" t="s">
        <v>296</v>
      </c>
      <c r="G91" s="63">
        <v>150</v>
      </c>
      <c r="H91" s="44"/>
      <c r="I91" s="64">
        <f t="shared" si="6"/>
        <v>150</v>
      </c>
      <c r="J91" s="33">
        <v>1</v>
      </c>
      <c r="K91" s="36">
        <f t="shared" si="7"/>
        <v>150</v>
      </c>
      <c r="L91" s="19"/>
      <c r="M91" s="57">
        <f t="shared" si="8"/>
        <v>0</v>
      </c>
      <c r="N91" s="57">
        <f t="shared" si="9"/>
        <v>150</v>
      </c>
    </row>
    <row r="92" spans="1:14" ht="34.5" customHeight="1" x14ac:dyDescent="0.2">
      <c r="A92" s="110"/>
      <c r="B92" s="4">
        <v>87</v>
      </c>
      <c r="C92" s="12">
        <v>5.17</v>
      </c>
      <c r="D92" s="5" t="s">
        <v>260</v>
      </c>
      <c r="E92" s="8" t="s">
        <v>200</v>
      </c>
      <c r="F92" s="22" t="s">
        <v>296</v>
      </c>
      <c r="G92" s="63">
        <v>800</v>
      </c>
      <c r="H92" s="44"/>
      <c r="I92" s="64">
        <f t="shared" si="6"/>
        <v>800</v>
      </c>
      <c r="J92" s="33"/>
      <c r="K92" s="36">
        <f t="shared" si="7"/>
        <v>0</v>
      </c>
      <c r="L92" s="19">
        <v>2</v>
      </c>
      <c r="M92" s="57">
        <f t="shared" si="8"/>
        <v>1600</v>
      </c>
      <c r="N92" s="57">
        <f t="shared" si="9"/>
        <v>1600</v>
      </c>
    </row>
    <row r="93" spans="1:14" x14ac:dyDescent="0.2">
      <c r="A93" s="110"/>
      <c r="B93" s="4">
        <v>88</v>
      </c>
      <c r="C93" s="4">
        <v>5.18</v>
      </c>
      <c r="D93" s="5" t="s">
        <v>90</v>
      </c>
      <c r="E93" s="8"/>
      <c r="F93" s="22" t="s">
        <v>296</v>
      </c>
      <c r="G93" s="63">
        <v>900</v>
      </c>
      <c r="H93" s="44"/>
      <c r="I93" s="64">
        <f t="shared" si="6"/>
        <v>900</v>
      </c>
      <c r="J93" s="33"/>
      <c r="K93" s="36">
        <f t="shared" si="7"/>
        <v>0</v>
      </c>
      <c r="L93" s="19">
        <v>5</v>
      </c>
      <c r="M93" s="57">
        <f t="shared" si="8"/>
        <v>4500</v>
      </c>
      <c r="N93" s="57">
        <f t="shared" si="9"/>
        <v>4500</v>
      </c>
    </row>
    <row r="94" spans="1:14" ht="34.5" customHeight="1" x14ac:dyDescent="0.2">
      <c r="A94" s="110"/>
      <c r="B94" s="4">
        <v>89</v>
      </c>
      <c r="C94" s="12">
        <v>5.19</v>
      </c>
      <c r="D94" s="5" t="s">
        <v>108</v>
      </c>
      <c r="E94" s="8"/>
      <c r="F94" s="22" t="s">
        <v>296</v>
      </c>
      <c r="G94" s="63">
        <v>1250</v>
      </c>
      <c r="H94" s="44"/>
      <c r="I94" s="64">
        <f t="shared" si="6"/>
        <v>1250</v>
      </c>
      <c r="J94" s="33">
        <v>1</v>
      </c>
      <c r="K94" s="36">
        <f t="shared" si="7"/>
        <v>1250</v>
      </c>
      <c r="L94" s="19"/>
      <c r="M94" s="57">
        <f t="shared" si="8"/>
        <v>0</v>
      </c>
      <c r="N94" s="57">
        <f t="shared" si="9"/>
        <v>1250</v>
      </c>
    </row>
    <row r="95" spans="1:14" ht="34.5" customHeight="1" x14ac:dyDescent="0.2">
      <c r="A95" s="110"/>
      <c r="B95" s="4">
        <v>90</v>
      </c>
      <c r="C95" s="12">
        <v>5.2</v>
      </c>
      <c r="D95" s="82" t="s">
        <v>109</v>
      </c>
      <c r="E95" s="8"/>
      <c r="F95" s="22" t="s">
        <v>296</v>
      </c>
      <c r="G95" s="63">
        <v>1200</v>
      </c>
      <c r="H95" s="44"/>
      <c r="I95" s="64">
        <f t="shared" si="6"/>
        <v>1200</v>
      </c>
      <c r="J95" s="33"/>
      <c r="K95" s="36">
        <f t="shared" si="7"/>
        <v>0</v>
      </c>
      <c r="L95" s="19">
        <v>1</v>
      </c>
      <c r="M95" s="57">
        <f t="shared" si="8"/>
        <v>1200</v>
      </c>
      <c r="N95" s="57">
        <f t="shared" si="9"/>
        <v>1200</v>
      </c>
    </row>
    <row r="96" spans="1:14" ht="34.5" customHeight="1" x14ac:dyDescent="0.2">
      <c r="A96" s="110"/>
      <c r="B96" s="4">
        <v>91</v>
      </c>
      <c r="C96" s="12">
        <v>5.21</v>
      </c>
      <c r="D96" s="82" t="s">
        <v>110</v>
      </c>
      <c r="E96" s="8"/>
      <c r="F96" s="22" t="s">
        <v>296</v>
      </c>
      <c r="G96" s="63">
        <v>1200</v>
      </c>
      <c r="H96" s="44"/>
      <c r="I96" s="64">
        <f t="shared" si="6"/>
        <v>1200</v>
      </c>
      <c r="J96" s="33">
        <v>1</v>
      </c>
      <c r="K96" s="36">
        <f t="shared" si="7"/>
        <v>1200</v>
      </c>
      <c r="L96" s="19"/>
      <c r="M96" s="57">
        <f t="shared" si="8"/>
        <v>0</v>
      </c>
      <c r="N96" s="57">
        <f t="shared" si="9"/>
        <v>1200</v>
      </c>
    </row>
    <row r="97" spans="1:14" ht="34.5" customHeight="1" x14ac:dyDescent="0.2">
      <c r="A97" s="110"/>
      <c r="B97" s="4">
        <v>92</v>
      </c>
      <c r="C97" s="4">
        <v>5.22</v>
      </c>
      <c r="D97" s="82" t="s">
        <v>111</v>
      </c>
      <c r="E97" s="8"/>
      <c r="F97" s="22" t="s">
        <v>296</v>
      </c>
      <c r="G97" s="63">
        <v>9000</v>
      </c>
      <c r="H97" s="44"/>
      <c r="I97" s="64">
        <f t="shared" si="6"/>
        <v>9000</v>
      </c>
      <c r="J97" s="33">
        <v>1</v>
      </c>
      <c r="K97" s="36">
        <f t="shared" si="7"/>
        <v>9000</v>
      </c>
      <c r="L97" s="19"/>
      <c r="M97" s="57">
        <f t="shared" si="8"/>
        <v>0</v>
      </c>
      <c r="N97" s="57">
        <f t="shared" si="9"/>
        <v>9000</v>
      </c>
    </row>
    <row r="98" spans="1:14" ht="31.5" customHeight="1" x14ac:dyDescent="0.2">
      <c r="A98" s="112" t="s">
        <v>92</v>
      </c>
      <c r="B98" s="1">
        <v>93</v>
      </c>
      <c r="C98" s="1">
        <v>6</v>
      </c>
      <c r="D98" s="3" t="s">
        <v>234</v>
      </c>
      <c r="E98" s="3" t="s">
        <v>201</v>
      </c>
      <c r="F98" s="26" t="s">
        <v>296</v>
      </c>
      <c r="G98" s="61">
        <v>65000</v>
      </c>
      <c r="H98" s="43"/>
      <c r="I98" s="62">
        <f t="shared" si="6"/>
        <v>65000</v>
      </c>
      <c r="J98" s="31">
        <v>1</v>
      </c>
      <c r="K98" s="36">
        <f t="shared" si="7"/>
        <v>65000</v>
      </c>
      <c r="L98" s="17"/>
      <c r="M98" s="57">
        <f t="shared" si="8"/>
        <v>0</v>
      </c>
      <c r="N98" s="57">
        <f t="shared" si="9"/>
        <v>65000</v>
      </c>
    </row>
    <row r="99" spans="1:14" ht="34.5" customHeight="1" x14ac:dyDescent="0.2">
      <c r="A99" s="112"/>
      <c r="B99" s="1">
        <v>94</v>
      </c>
      <c r="C99" s="1">
        <v>6</v>
      </c>
      <c r="D99" s="3" t="s">
        <v>235</v>
      </c>
      <c r="E99" s="3" t="s">
        <v>130</v>
      </c>
      <c r="F99" s="26" t="s">
        <v>296</v>
      </c>
      <c r="G99" s="61">
        <v>5000</v>
      </c>
      <c r="H99" s="43"/>
      <c r="I99" s="62">
        <f t="shared" si="6"/>
        <v>5000</v>
      </c>
      <c r="J99" s="31">
        <v>1</v>
      </c>
      <c r="K99" s="36">
        <f t="shared" si="7"/>
        <v>5000</v>
      </c>
      <c r="L99" s="17"/>
      <c r="M99" s="57">
        <f t="shared" si="8"/>
        <v>0</v>
      </c>
      <c r="N99" s="57">
        <f t="shared" si="9"/>
        <v>5000</v>
      </c>
    </row>
    <row r="100" spans="1:14" ht="40.5" x14ac:dyDescent="0.2">
      <c r="A100" s="112"/>
      <c r="B100" s="1">
        <v>95</v>
      </c>
      <c r="C100" s="1">
        <v>6</v>
      </c>
      <c r="D100" s="3" t="s">
        <v>237</v>
      </c>
      <c r="E100" s="3" t="s">
        <v>202</v>
      </c>
      <c r="F100" s="26" t="s">
        <v>296</v>
      </c>
      <c r="G100" s="61">
        <v>7500</v>
      </c>
      <c r="H100" s="43"/>
      <c r="I100" s="62">
        <f t="shared" si="6"/>
        <v>7500</v>
      </c>
      <c r="J100" s="31">
        <v>10</v>
      </c>
      <c r="K100" s="36">
        <f t="shared" si="7"/>
        <v>75000</v>
      </c>
      <c r="L100" s="17"/>
      <c r="M100" s="57">
        <f t="shared" si="8"/>
        <v>0</v>
      </c>
      <c r="N100" s="57">
        <f t="shared" si="9"/>
        <v>75000</v>
      </c>
    </row>
    <row r="101" spans="1:14" ht="34.5" customHeight="1" x14ac:dyDescent="0.2">
      <c r="A101" s="112"/>
      <c r="B101" s="1">
        <v>96</v>
      </c>
      <c r="C101" s="1">
        <v>6</v>
      </c>
      <c r="D101" s="3" t="s">
        <v>236</v>
      </c>
      <c r="E101" s="3" t="s">
        <v>203</v>
      </c>
      <c r="F101" s="26" t="s">
        <v>296</v>
      </c>
      <c r="G101" s="61">
        <v>65</v>
      </c>
      <c r="H101" s="43"/>
      <c r="I101" s="62">
        <f t="shared" si="6"/>
        <v>65</v>
      </c>
      <c r="J101" s="31">
        <v>200</v>
      </c>
      <c r="K101" s="36">
        <f t="shared" si="7"/>
        <v>13000</v>
      </c>
      <c r="L101" s="17"/>
      <c r="M101" s="57">
        <f t="shared" si="8"/>
        <v>0</v>
      </c>
      <c r="N101" s="57">
        <f t="shared" si="9"/>
        <v>13000</v>
      </c>
    </row>
    <row r="102" spans="1:14" ht="34.5" customHeight="1" x14ac:dyDescent="0.2">
      <c r="A102" s="112"/>
      <c r="B102" s="1">
        <v>97</v>
      </c>
      <c r="C102" s="1">
        <v>6</v>
      </c>
      <c r="D102" s="3" t="s">
        <v>261</v>
      </c>
      <c r="E102" s="3" t="s">
        <v>238</v>
      </c>
      <c r="F102" s="26" t="s">
        <v>296</v>
      </c>
      <c r="G102" s="61">
        <v>25000</v>
      </c>
      <c r="H102" s="43"/>
      <c r="I102" s="62">
        <f t="shared" si="6"/>
        <v>25000</v>
      </c>
      <c r="J102" s="31"/>
      <c r="K102" s="36">
        <f t="shared" si="7"/>
        <v>0</v>
      </c>
      <c r="L102" s="17">
        <v>1</v>
      </c>
      <c r="M102" s="57">
        <f t="shared" si="8"/>
        <v>25000</v>
      </c>
      <c r="N102" s="57">
        <f t="shared" si="9"/>
        <v>25000</v>
      </c>
    </row>
    <row r="103" spans="1:14" ht="34.5" customHeight="1" x14ac:dyDescent="0.2">
      <c r="A103" s="110" t="s">
        <v>131</v>
      </c>
      <c r="B103" s="4">
        <v>98</v>
      </c>
      <c r="C103" s="4">
        <v>7.2</v>
      </c>
      <c r="D103" s="5" t="s">
        <v>262</v>
      </c>
      <c r="E103" s="8" t="s">
        <v>204</v>
      </c>
      <c r="F103" s="25" t="s">
        <v>296</v>
      </c>
      <c r="G103" s="63">
        <v>500</v>
      </c>
      <c r="H103" s="44"/>
      <c r="I103" s="64">
        <f t="shared" si="6"/>
        <v>500</v>
      </c>
      <c r="J103" s="33"/>
      <c r="K103" s="36">
        <f t="shared" si="7"/>
        <v>0</v>
      </c>
      <c r="L103" s="19">
        <v>4</v>
      </c>
      <c r="M103" s="57">
        <f t="shared" si="8"/>
        <v>2000</v>
      </c>
      <c r="N103" s="57">
        <f t="shared" si="9"/>
        <v>2000</v>
      </c>
    </row>
    <row r="104" spans="1:14" ht="34.5" customHeight="1" x14ac:dyDescent="0.2">
      <c r="A104" s="110"/>
      <c r="B104" s="4">
        <v>99</v>
      </c>
      <c r="C104" s="4">
        <v>7.3</v>
      </c>
      <c r="D104" s="5" t="s">
        <v>318</v>
      </c>
      <c r="E104" s="8" t="s">
        <v>204</v>
      </c>
      <c r="F104" s="25" t="s">
        <v>296</v>
      </c>
      <c r="G104" s="63">
        <v>850</v>
      </c>
      <c r="H104" s="44"/>
      <c r="I104" s="64">
        <f t="shared" si="6"/>
        <v>850</v>
      </c>
      <c r="J104" s="33"/>
      <c r="K104" s="36">
        <f t="shared" si="7"/>
        <v>0</v>
      </c>
      <c r="L104" s="19">
        <v>4</v>
      </c>
      <c r="M104" s="57">
        <f t="shared" si="8"/>
        <v>3400</v>
      </c>
      <c r="N104" s="57">
        <f t="shared" si="9"/>
        <v>3400</v>
      </c>
    </row>
    <row r="105" spans="1:14" ht="34.5" customHeight="1" x14ac:dyDescent="0.2">
      <c r="A105" s="110"/>
      <c r="B105" s="4">
        <v>100</v>
      </c>
      <c r="C105" s="4">
        <v>7.4</v>
      </c>
      <c r="D105" s="5" t="s">
        <v>286</v>
      </c>
      <c r="E105" s="8" t="s">
        <v>205</v>
      </c>
      <c r="F105" s="25" t="s">
        <v>296</v>
      </c>
      <c r="G105" s="63">
        <v>1800</v>
      </c>
      <c r="H105" s="44"/>
      <c r="I105" s="64">
        <f t="shared" si="6"/>
        <v>1800</v>
      </c>
      <c r="J105" s="33"/>
      <c r="K105" s="36">
        <f t="shared" si="7"/>
        <v>0</v>
      </c>
      <c r="L105" s="19">
        <v>4</v>
      </c>
      <c r="M105" s="57">
        <f t="shared" si="8"/>
        <v>7200</v>
      </c>
      <c r="N105" s="57">
        <f t="shared" si="9"/>
        <v>7200</v>
      </c>
    </row>
    <row r="106" spans="1:14" ht="34.5" customHeight="1" x14ac:dyDescent="0.2">
      <c r="A106" s="110"/>
      <c r="B106" s="4">
        <v>101</v>
      </c>
      <c r="C106" s="4">
        <v>7.5</v>
      </c>
      <c r="D106" s="5" t="s">
        <v>158</v>
      </c>
      <c r="E106" s="8" t="s">
        <v>206</v>
      </c>
      <c r="F106" s="25" t="s">
        <v>296</v>
      </c>
      <c r="G106" s="63">
        <v>1700</v>
      </c>
      <c r="H106" s="44"/>
      <c r="I106" s="64">
        <f t="shared" si="6"/>
        <v>1700</v>
      </c>
      <c r="J106" s="33"/>
      <c r="K106" s="36">
        <f t="shared" si="7"/>
        <v>0</v>
      </c>
      <c r="L106" s="19">
        <v>1</v>
      </c>
      <c r="M106" s="57">
        <f t="shared" si="8"/>
        <v>1700</v>
      </c>
      <c r="N106" s="57">
        <f t="shared" si="9"/>
        <v>1700</v>
      </c>
    </row>
    <row r="107" spans="1:14" ht="34.5" customHeight="1" x14ac:dyDescent="0.2">
      <c r="A107" s="110"/>
      <c r="B107" s="4">
        <v>102</v>
      </c>
      <c r="C107" s="4">
        <v>7.6</v>
      </c>
      <c r="D107" s="5" t="s">
        <v>85</v>
      </c>
      <c r="E107" s="8" t="s">
        <v>207</v>
      </c>
      <c r="F107" s="25" t="s">
        <v>296</v>
      </c>
      <c r="G107" s="63">
        <v>850</v>
      </c>
      <c r="H107" s="44"/>
      <c r="I107" s="64">
        <f t="shared" si="6"/>
        <v>850</v>
      </c>
      <c r="J107" s="33"/>
      <c r="K107" s="36">
        <f t="shared" si="7"/>
        <v>0</v>
      </c>
      <c r="L107" s="19">
        <v>1</v>
      </c>
      <c r="M107" s="57">
        <f t="shared" si="8"/>
        <v>850</v>
      </c>
      <c r="N107" s="57">
        <f t="shared" si="9"/>
        <v>850</v>
      </c>
    </row>
    <row r="108" spans="1:14" ht="34.5" customHeight="1" x14ac:dyDescent="0.2">
      <c r="A108" s="105"/>
      <c r="B108" s="4"/>
      <c r="C108" s="4">
        <v>7.7</v>
      </c>
      <c r="D108" s="5" t="s">
        <v>319</v>
      </c>
      <c r="E108" s="8"/>
      <c r="F108" s="25" t="s">
        <v>296</v>
      </c>
      <c r="G108" s="63">
        <v>550</v>
      </c>
      <c r="H108" s="44"/>
      <c r="I108" s="64">
        <f t="shared" si="6"/>
        <v>550</v>
      </c>
      <c r="J108" s="33">
        <v>2</v>
      </c>
      <c r="K108" s="36">
        <f t="shared" si="7"/>
        <v>1100</v>
      </c>
      <c r="L108" s="19"/>
      <c r="M108" s="57">
        <f t="shared" si="8"/>
        <v>0</v>
      </c>
      <c r="N108" s="57">
        <f t="shared" si="9"/>
        <v>1100</v>
      </c>
    </row>
    <row r="109" spans="1:14" ht="34.5" customHeight="1" x14ac:dyDescent="0.2">
      <c r="A109" s="105"/>
      <c r="B109" s="4"/>
      <c r="C109" s="4">
        <v>7.8</v>
      </c>
      <c r="D109" s="5" t="s">
        <v>320</v>
      </c>
      <c r="E109" s="8"/>
      <c r="F109" s="25" t="s">
        <v>296</v>
      </c>
      <c r="G109" s="63">
        <v>550</v>
      </c>
      <c r="H109" s="44"/>
      <c r="I109" s="64">
        <f t="shared" si="6"/>
        <v>550</v>
      </c>
      <c r="J109" s="33">
        <v>2</v>
      </c>
      <c r="K109" s="36">
        <f t="shared" si="7"/>
        <v>1100</v>
      </c>
      <c r="L109" s="19"/>
      <c r="M109" s="57">
        <f t="shared" si="8"/>
        <v>0</v>
      </c>
      <c r="N109" s="57">
        <f t="shared" si="9"/>
        <v>1100</v>
      </c>
    </row>
    <row r="110" spans="1:14" ht="34.5" customHeight="1" x14ac:dyDescent="0.2">
      <c r="A110" s="112" t="s">
        <v>23</v>
      </c>
      <c r="B110" s="1">
        <v>104</v>
      </c>
      <c r="C110" s="1">
        <v>8.1</v>
      </c>
      <c r="D110" s="2" t="s">
        <v>24</v>
      </c>
      <c r="E110" s="3" t="s">
        <v>49</v>
      </c>
      <c r="F110" s="26" t="s">
        <v>296</v>
      </c>
      <c r="G110" s="61">
        <v>9500</v>
      </c>
      <c r="H110" s="43"/>
      <c r="I110" s="62">
        <f t="shared" si="6"/>
        <v>9500</v>
      </c>
      <c r="J110" s="31">
        <v>3</v>
      </c>
      <c r="K110" s="36">
        <f t="shared" si="7"/>
        <v>28500</v>
      </c>
      <c r="L110" s="17"/>
      <c r="M110" s="57">
        <f t="shared" si="8"/>
        <v>0</v>
      </c>
      <c r="N110" s="57">
        <f t="shared" si="9"/>
        <v>28500</v>
      </c>
    </row>
    <row r="111" spans="1:14" ht="34.5" customHeight="1" x14ac:dyDescent="0.2">
      <c r="A111" s="112"/>
      <c r="B111" s="1">
        <v>105</v>
      </c>
      <c r="C111" s="1">
        <v>8.1999999999999993</v>
      </c>
      <c r="D111" s="2" t="s">
        <v>25</v>
      </c>
      <c r="E111" s="3" t="s">
        <v>50</v>
      </c>
      <c r="F111" s="26" t="s">
        <v>296</v>
      </c>
      <c r="G111" s="61">
        <v>18000</v>
      </c>
      <c r="H111" s="43"/>
      <c r="I111" s="62">
        <f t="shared" si="6"/>
        <v>18000</v>
      </c>
      <c r="J111" s="31">
        <v>2</v>
      </c>
      <c r="K111" s="36">
        <f t="shared" si="7"/>
        <v>36000</v>
      </c>
      <c r="L111" s="17"/>
      <c r="M111" s="57">
        <f t="shared" si="8"/>
        <v>0</v>
      </c>
      <c r="N111" s="57">
        <f t="shared" si="9"/>
        <v>36000</v>
      </c>
    </row>
    <row r="112" spans="1:14" ht="34.5" customHeight="1" x14ac:dyDescent="0.2">
      <c r="A112" s="112"/>
      <c r="B112" s="1">
        <v>106</v>
      </c>
      <c r="C112" s="1">
        <v>8</v>
      </c>
      <c r="D112" s="2" t="s">
        <v>263</v>
      </c>
      <c r="E112" s="3" t="s">
        <v>51</v>
      </c>
      <c r="F112" s="26" t="s">
        <v>296</v>
      </c>
      <c r="G112" s="61">
        <v>1500</v>
      </c>
      <c r="H112" s="43"/>
      <c r="I112" s="62">
        <f t="shared" si="6"/>
        <v>1500</v>
      </c>
      <c r="J112" s="31">
        <v>24</v>
      </c>
      <c r="K112" s="36">
        <f t="shared" si="7"/>
        <v>36000</v>
      </c>
      <c r="L112" s="17"/>
      <c r="M112" s="57">
        <f t="shared" si="8"/>
        <v>0</v>
      </c>
      <c r="N112" s="57">
        <f t="shared" si="9"/>
        <v>36000</v>
      </c>
    </row>
    <row r="113" spans="1:14" ht="34.5" customHeight="1" x14ac:dyDescent="0.2">
      <c r="A113" s="112"/>
      <c r="B113" s="1">
        <v>107</v>
      </c>
      <c r="C113" s="1">
        <v>8.4</v>
      </c>
      <c r="D113" s="2" t="s">
        <v>142</v>
      </c>
      <c r="E113" s="3" t="s">
        <v>145</v>
      </c>
      <c r="F113" s="26" t="s">
        <v>296</v>
      </c>
      <c r="G113" s="61">
        <v>6500</v>
      </c>
      <c r="H113" s="43"/>
      <c r="I113" s="62">
        <f t="shared" si="6"/>
        <v>6500</v>
      </c>
      <c r="J113" s="31">
        <v>2</v>
      </c>
      <c r="K113" s="36">
        <f t="shared" si="7"/>
        <v>13000</v>
      </c>
      <c r="L113" s="17"/>
      <c r="M113" s="57">
        <f t="shared" si="8"/>
        <v>0</v>
      </c>
      <c r="N113" s="57">
        <f t="shared" si="9"/>
        <v>13000</v>
      </c>
    </row>
    <row r="114" spans="1:14" ht="34.5" customHeight="1" x14ac:dyDescent="0.2">
      <c r="A114" s="112"/>
      <c r="B114" s="1">
        <v>108</v>
      </c>
      <c r="C114" s="1">
        <v>8.5</v>
      </c>
      <c r="D114" s="2" t="s">
        <v>143</v>
      </c>
      <c r="E114" s="3" t="s">
        <v>146</v>
      </c>
      <c r="F114" s="26" t="s">
        <v>296</v>
      </c>
      <c r="G114" s="61">
        <v>5500</v>
      </c>
      <c r="H114" s="43"/>
      <c r="I114" s="62">
        <f t="shared" si="6"/>
        <v>5500</v>
      </c>
      <c r="J114" s="31">
        <v>2</v>
      </c>
      <c r="K114" s="36">
        <f t="shared" si="7"/>
        <v>11000</v>
      </c>
      <c r="L114" s="17"/>
      <c r="M114" s="57">
        <f t="shared" si="8"/>
        <v>0</v>
      </c>
      <c r="N114" s="57">
        <f t="shared" si="9"/>
        <v>11000</v>
      </c>
    </row>
    <row r="115" spans="1:14" ht="34.5" customHeight="1" x14ac:dyDescent="0.2">
      <c r="A115" s="112"/>
      <c r="B115" s="1">
        <v>109</v>
      </c>
      <c r="C115" s="1">
        <v>8.6</v>
      </c>
      <c r="D115" s="2" t="s">
        <v>144</v>
      </c>
      <c r="E115" s="3" t="s">
        <v>147</v>
      </c>
      <c r="F115" s="26" t="s">
        <v>296</v>
      </c>
      <c r="G115" s="61">
        <v>4500</v>
      </c>
      <c r="H115" s="43"/>
      <c r="I115" s="62">
        <f t="shared" si="6"/>
        <v>4500</v>
      </c>
      <c r="J115" s="31">
        <v>1</v>
      </c>
      <c r="K115" s="36">
        <f t="shared" si="7"/>
        <v>4500</v>
      </c>
      <c r="L115" s="17"/>
      <c r="M115" s="57">
        <f t="shared" si="8"/>
        <v>0</v>
      </c>
      <c r="N115" s="57">
        <f t="shared" si="9"/>
        <v>4500</v>
      </c>
    </row>
    <row r="116" spans="1:14" ht="34.5" customHeight="1" x14ac:dyDescent="0.2">
      <c r="A116" s="110" t="s">
        <v>52</v>
      </c>
      <c r="B116" s="4">
        <v>110</v>
      </c>
      <c r="C116" s="4">
        <v>9.1</v>
      </c>
      <c r="D116" s="5" t="s">
        <v>112</v>
      </c>
      <c r="E116" s="8" t="s">
        <v>208</v>
      </c>
      <c r="F116" s="25" t="s">
        <v>296</v>
      </c>
      <c r="G116" s="63">
        <v>680</v>
      </c>
      <c r="H116" s="44"/>
      <c r="I116" s="64">
        <f t="shared" si="6"/>
        <v>680</v>
      </c>
      <c r="J116" s="33"/>
      <c r="K116" s="36">
        <f t="shared" si="7"/>
        <v>0</v>
      </c>
      <c r="L116" s="19">
        <v>2</v>
      </c>
      <c r="M116" s="57">
        <f t="shared" si="8"/>
        <v>1360</v>
      </c>
      <c r="N116" s="57">
        <f t="shared" si="9"/>
        <v>1360</v>
      </c>
    </row>
    <row r="117" spans="1:14" ht="34.5" customHeight="1" x14ac:dyDescent="0.2">
      <c r="A117" s="110"/>
      <c r="B117" s="4">
        <v>111</v>
      </c>
      <c r="C117" s="4">
        <v>9.1999999999999993</v>
      </c>
      <c r="D117" s="5" t="s">
        <v>114</v>
      </c>
      <c r="E117" s="8"/>
      <c r="F117" s="25" t="s">
        <v>296</v>
      </c>
      <c r="G117" s="63">
        <v>9000</v>
      </c>
      <c r="H117" s="44"/>
      <c r="I117" s="64">
        <f t="shared" si="6"/>
        <v>9000</v>
      </c>
      <c r="J117" s="33">
        <v>1</v>
      </c>
      <c r="K117" s="36">
        <f t="shared" si="7"/>
        <v>9000</v>
      </c>
      <c r="L117" s="19"/>
      <c r="M117" s="57">
        <f t="shared" si="8"/>
        <v>0</v>
      </c>
      <c r="N117" s="57">
        <f t="shared" si="9"/>
        <v>9000</v>
      </c>
    </row>
    <row r="118" spans="1:14" ht="34.5" customHeight="1" x14ac:dyDescent="0.2">
      <c r="A118" s="110"/>
      <c r="B118" s="4">
        <v>112</v>
      </c>
      <c r="C118" s="4">
        <v>9.3000000000000007</v>
      </c>
      <c r="D118" s="5" t="s">
        <v>245</v>
      </c>
      <c r="E118" s="8"/>
      <c r="F118" s="25" t="s">
        <v>296</v>
      </c>
      <c r="G118" s="63">
        <v>5000</v>
      </c>
      <c r="H118" s="44"/>
      <c r="I118" s="64">
        <f t="shared" si="6"/>
        <v>5000</v>
      </c>
      <c r="J118" s="33"/>
      <c r="K118" s="36">
        <f t="shared" si="7"/>
        <v>0</v>
      </c>
      <c r="L118" s="19">
        <v>1</v>
      </c>
      <c r="M118" s="57">
        <f t="shared" si="8"/>
        <v>5000</v>
      </c>
      <c r="N118" s="57">
        <f t="shared" si="9"/>
        <v>5000</v>
      </c>
    </row>
    <row r="119" spans="1:14" ht="34.5" customHeight="1" x14ac:dyDescent="0.2">
      <c r="A119" s="110"/>
      <c r="B119" s="4">
        <v>113</v>
      </c>
      <c r="C119" s="4">
        <v>9.4</v>
      </c>
      <c r="D119" s="5" t="s">
        <v>163</v>
      </c>
      <c r="E119" s="8"/>
      <c r="F119" s="25" t="s">
        <v>296</v>
      </c>
      <c r="G119" s="63">
        <v>7000</v>
      </c>
      <c r="H119" s="44"/>
      <c r="I119" s="64">
        <f t="shared" si="6"/>
        <v>7000</v>
      </c>
      <c r="J119" s="33">
        <v>1</v>
      </c>
      <c r="K119" s="36">
        <f t="shared" si="7"/>
        <v>7000</v>
      </c>
      <c r="L119" s="19"/>
      <c r="M119" s="57">
        <f t="shared" si="8"/>
        <v>0</v>
      </c>
      <c r="N119" s="57">
        <f t="shared" si="9"/>
        <v>7000</v>
      </c>
    </row>
    <row r="120" spans="1:14" ht="34.5" customHeight="1" x14ac:dyDescent="0.2">
      <c r="A120" s="110"/>
      <c r="B120" s="4">
        <v>114</v>
      </c>
      <c r="C120" s="4">
        <v>9.5</v>
      </c>
      <c r="D120" s="5" t="s">
        <v>164</v>
      </c>
      <c r="E120" s="8" t="s">
        <v>209</v>
      </c>
      <c r="F120" s="25" t="s">
        <v>296</v>
      </c>
      <c r="G120" s="63">
        <v>2000</v>
      </c>
      <c r="H120" s="44"/>
      <c r="I120" s="64">
        <f t="shared" si="6"/>
        <v>2000</v>
      </c>
      <c r="J120" s="33"/>
      <c r="K120" s="36">
        <f t="shared" si="7"/>
        <v>0</v>
      </c>
      <c r="L120" s="19">
        <v>1</v>
      </c>
      <c r="M120" s="57">
        <f t="shared" si="8"/>
        <v>2000</v>
      </c>
      <c r="N120" s="57">
        <f t="shared" si="9"/>
        <v>2000</v>
      </c>
    </row>
    <row r="121" spans="1:14" ht="34.5" customHeight="1" x14ac:dyDescent="0.2">
      <c r="A121" s="110"/>
      <c r="B121" s="4">
        <v>115</v>
      </c>
      <c r="C121" s="4">
        <v>9.6</v>
      </c>
      <c r="D121" s="5" t="s">
        <v>113</v>
      </c>
      <c r="E121" s="8" t="s">
        <v>210</v>
      </c>
      <c r="F121" s="25" t="s">
        <v>296</v>
      </c>
      <c r="G121" s="63">
        <v>440</v>
      </c>
      <c r="H121" s="44"/>
      <c r="I121" s="64">
        <f t="shared" si="6"/>
        <v>440</v>
      </c>
      <c r="J121" s="33"/>
      <c r="K121" s="36">
        <f t="shared" si="7"/>
        <v>0</v>
      </c>
      <c r="L121" s="19">
        <v>2</v>
      </c>
      <c r="M121" s="57">
        <f t="shared" si="8"/>
        <v>880</v>
      </c>
      <c r="N121" s="57">
        <f t="shared" si="9"/>
        <v>880</v>
      </c>
    </row>
    <row r="122" spans="1:14" ht="34.5" customHeight="1" x14ac:dyDescent="0.2">
      <c r="A122" s="110"/>
      <c r="B122" s="4">
        <v>116</v>
      </c>
      <c r="C122" s="4">
        <v>9.6999999999999993</v>
      </c>
      <c r="D122" s="5" t="s">
        <v>115</v>
      </c>
      <c r="E122" s="8" t="s">
        <v>211</v>
      </c>
      <c r="F122" s="25" t="s">
        <v>296</v>
      </c>
      <c r="G122" s="63">
        <v>4000</v>
      </c>
      <c r="H122" s="44"/>
      <c r="I122" s="64">
        <f t="shared" si="6"/>
        <v>4000</v>
      </c>
      <c r="J122" s="33">
        <v>1</v>
      </c>
      <c r="K122" s="36">
        <f t="shared" si="7"/>
        <v>4000</v>
      </c>
      <c r="L122" s="19"/>
      <c r="M122" s="57">
        <f t="shared" si="8"/>
        <v>0</v>
      </c>
      <c r="N122" s="57">
        <f t="shared" si="9"/>
        <v>4000</v>
      </c>
    </row>
    <row r="123" spans="1:14" ht="34.5" customHeight="1" x14ac:dyDescent="0.2">
      <c r="A123" s="112" t="s">
        <v>264</v>
      </c>
      <c r="B123" s="1">
        <v>117</v>
      </c>
      <c r="C123" s="1">
        <v>10.199999999999999</v>
      </c>
      <c r="D123" s="2" t="s">
        <v>267</v>
      </c>
      <c r="E123" s="3" t="s">
        <v>266</v>
      </c>
      <c r="F123" s="26" t="s">
        <v>296</v>
      </c>
      <c r="G123" s="61">
        <v>1250</v>
      </c>
      <c r="H123" s="43"/>
      <c r="I123" s="62">
        <f t="shared" si="6"/>
        <v>1250</v>
      </c>
      <c r="J123" s="31"/>
      <c r="K123" s="36">
        <f t="shared" si="7"/>
        <v>0</v>
      </c>
      <c r="L123" s="17">
        <v>1</v>
      </c>
      <c r="M123" s="57">
        <f t="shared" si="8"/>
        <v>1250</v>
      </c>
      <c r="N123" s="57">
        <f t="shared" si="9"/>
        <v>1250</v>
      </c>
    </row>
    <row r="124" spans="1:14" x14ac:dyDescent="0.2">
      <c r="A124" s="112"/>
      <c r="B124" s="1">
        <v>118</v>
      </c>
      <c r="C124" s="1">
        <v>10.3</v>
      </c>
      <c r="D124" s="2" t="s">
        <v>268</v>
      </c>
      <c r="E124" s="3" t="s">
        <v>212</v>
      </c>
      <c r="F124" s="26" t="s">
        <v>296</v>
      </c>
      <c r="G124" s="61">
        <v>1200</v>
      </c>
      <c r="H124" s="43"/>
      <c r="I124" s="62">
        <f t="shared" si="6"/>
        <v>1200</v>
      </c>
      <c r="J124" s="31"/>
      <c r="K124" s="36">
        <f t="shared" si="7"/>
        <v>0</v>
      </c>
      <c r="L124" s="17">
        <v>1</v>
      </c>
      <c r="M124" s="57">
        <f t="shared" si="8"/>
        <v>1200</v>
      </c>
      <c r="N124" s="57">
        <f t="shared" si="9"/>
        <v>1200</v>
      </c>
    </row>
    <row r="125" spans="1:14" x14ac:dyDescent="0.2">
      <c r="A125" s="112"/>
      <c r="B125" s="1">
        <v>119</v>
      </c>
      <c r="C125" s="1">
        <v>10.4</v>
      </c>
      <c r="D125" s="2" t="s">
        <v>269</v>
      </c>
      <c r="E125" s="3" t="s">
        <v>212</v>
      </c>
      <c r="F125" s="26" t="s">
        <v>296</v>
      </c>
      <c r="G125" s="61">
        <v>1650</v>
      </c>
      <c r="H125" s="43"/>
      <c r="I125" s="62">
        <f t="shared" si="6"/>
        <v>1650</v>
      </c>
      <c r="J125" s="31"/>
      <c r="K125" s="36">
        <f t="shared" si="7"/>
        <v>0</v>
      </c>
      <c r="L125" s="17">
        <v>1</v>
      </c>
      <c r="M125" s="57">
        <f t="shared" si="8"/>
        <v>1650</v>
      </c>
      <c r="N125" s="57">
        <f t="shared" si="9"/>
        <v>1650</v>
      </c>
    </row>
    <row r="126" spans="1:14" ht="34.5" customHeight="1" x14ac:dyDescent="0.2">
      <c r="A126" s="107" t="s">
        <v>265</v>
      </c>
      <c r="B126" s="4">
        <v>120</v>
      </c>
      <c r="C126" s="4">
        <v>11.2</v>
      </c>
      <c r="D126" s="5" t="s">
        <v>270</v>
      </c>
      <c r="E126" s="8" t="s">
        <v>266</v>
      </c>
      <c r="F126" s="25" t="s">
        <v>296</v>
      </c>
      <c r="G126" s="63">
        <v>2200</v>
      </c>
      <c r="H126" s="44"/>
      <c r="I126" s="64">
        <f t="shared" si="6"/>
        <v>2200</v>
      </c>
      <c r="J126" s="33">
        <v>1</v>
      </c>
      <c r="K126" s="36">
        <f t="shared" si="7"/>
        <v>2200</v>
      </c>
      <c r="L126" s="19"/>
      <c r="M126" s="57">
        <f t="shared" si="8"/>
        <v>0</v>
      </c>
      <c r="N126" s="57">
        <f t="shared" si="9"/>
        <v>2200</v>
      </c>
    </row>
    <row r="127" spans="1:14" ht="34.5" customHeight="1" x14ac:dyDescent="0.2">
      <c r="A127" s="108"/>
      <c r="B127" s="4">
        <v>121</v>
      </c>
      <c r="C127" s="4">
        <v>11.3</v>
      </c>
      <c r="D127" s="5" t="s">
        <v>271</v>
      </c>
      <c r="E127" s="8" t="s">
        <v>212</v>
      </c>
      <c r="F127" s="25" t="s">
        <v>296</v>
      </c>
      <c r="G127" s="63">
        <v>1500</v>
      </c>
      <c r="H127" s="44"/>
      <c r="I127" s="64">
        <f t="shared" si="6"/>
        <v>1500</v>
      </c>
      <c r="J127" s="33">
        <v>1</v>
      </c>
      <c r="K127" s="36">
        <f t="shared" si="7"/>
        <v>1500</v>
      </c>
      <c r="L127" s="19"/>
      <c r="M127" s="57">
        <f t="shared" si="8"/>
        <v>0</v>
      </c>
      <c r="N127" s="57">
        <f t="shared" si="9"/>
        <v>1500</v>
      </c>
    </row>
    <row r="128" spans="1:14" ht="34.5" customHeight="1" x14ac:dyDescent="0.2">
      <c r="A128" s="109"/>
      <c r="B128" s="4">
        <v>122</v>
      </c>
      <c r="C128" s="4">
        <v>11.4</v>
      </c>
      <c r="D128" s="5" t="s">
        <v>272</v>
      </c>
      <c r="E128" s="8" t="s">
        <v>212</v>
      </c>
      <c r="F128" s="25" t="s">
        <v>296</v>
      </c>
      <c r="G128" s="63">
        <v>1500</v>
      </c>
      <c r="H128" s="44"/>
      <c r="I128" s="64">
        <f t="shared" si="6"/>
        <v>1500</v>
      </c>
      <c r="J128" s="33"/>
      <c r="K128" s="36">
        <f t="shared" si="7"/>
        <v>0</v>
      </c>
      <c r="L128" s="19">
        <v>1</v>
      </c>
      <c r="M128" s="57">
        <f t="shared" si="8"/>
        <v>1500</v>
      </c>
      <c r="N128" s="57">
        <f t="shared" si="9"/>
        <v>1500</v>
      </c>
    </row>
    <row r="129" spans="1:14" ht="34.5" customHeight="1" x14ac:dyDescent="0.2">
      <c r="A129" s="112" t="s">
        <v>27</v>
      </c>
      <c r="B129" s="1">
        <v>123</v>
      </c>
      <c r="C129" s="1">
        <v>12.1</v>
      </c>
      <c r="D129" s="2" t="s">
        <v>116</v>
      </c>
      <c r="E129" s="3" t="s">
        <v>213</v>
      </c>
      <c r="F129" s="26" t="s">
        <v>297</v>
      </c>
      <c r="G129" s="61">
        <v>8</v>
      </c>
      <c r="H129" s="43"/>
      <c r="I129" s="62">
        <f t="shared" si="6"/>
        <v>8</v>
      </c>
      <c r="J129" s="31">
        <v>150</v>
      </c>
      <c r="K129" s="36">
        <f t="shared" si="7"/>
        <v>1200</v>
      </c>
      <c r="L129" s="17"/>
      <c r="M129" s="57">
        <f t="shared" si="8"/>
        <v>0</v>
      </c>
      <c r="N129" s="57">
        <f t="shared" si="9"/>
        <v>1200</v>
      </c>
    </row>
    <row r="130" spans="1:14" ht="34.5" customHeight="1" x14ac:dyDescent="0.2">
      <c r="A130" s="112"/>
      <c r="B130" s="1">
        <v>124</v>
      </c>
      <c r="C130" s="1">
        <v>12.2</v>
      </c>
      <c r="D130" s="2" t="s">
        <v>165</v>
      </c>
      <c r="E130" s="3" t="s">
        <v>213</v>
      </c>
      <c r="F130" s="26" t="s">
        <v>297</v>
      </c>
      <c r="G130" s="61">
        <v>8</v>
      </c>
      <c r="H130" s="43"/>
      <c r="I130" s="62">
        <f t="shared" si="6"/>
        <v>8</v>
      </c>
      <c r="J130" s="31">
        <v>100</v>
      </c>
      <c r="K130" s="36">
        <f t="shared" si="7"/>
        <v>800</v>
      </c>
      <c r="L130" s="17"/>
      <c r="M130" s="57">
        <f t="shared" si="8"/>
        <v>0</v>
      </c>
      <c r="N130" s="57">
        <f t="shared" si="9"/>
        <v>800</v>
      </c>
    </row>
    <row r="131" spans="1:14" ht="34.5" customHeight="1" x14ac:dyDescent="0.2">
      <c r="A131" s="112"/>
      <c r="B131" s="1">
        <v>125</v>
      </c>
      <c r="C131" s="1">
        <v>12.3</v>
      </c>
      <c r="D131" s="2" t="s">
        <v>76</v>
      </c>
      <c r="E131" s="3" t="s">
        <v>214</v>
      </c>
      <c r="F131" s="26" t="s">
        <v>297</v>
      </c>
      <c r="G131" s="61">
        <v>7</v>
      </c>
      <c r="H131" s="43"/>
      <c r="I131" s="62">
        <f t="shared" si="6"/>
        <v>7</v>
      </c>
      <c r="J131" s="31">
        <v>50</v>
      </c>
      <c r="K131" s="36">
        <f t="shared" si="7"/>
        <v>350</v>
      </c>
      <c r="L131" s="17"/>
      <c r="M131" s="57">
        <f t="shared" si="8"/>
        <v>0</v>
      </c>
      <c r="N131" s="57">
        <f t="shared" si="9"/>
        <v>350</v>
      </c>
    </row>
    <row r="132" spans="1:14" ht="34.5" customHeight="1" x14ac:dyDescent="0.2">
      <c r="A132" s="112"/>
      <c r="B132" s="1">
        <v>126</v>
      </c>
      <c r="C132" s="1">
        <v>12.4</v>
      </c>
      <c r="D132" s="2" t="s">
        <v>117</v>
      </c>
      <c r="E132" s="3" t="s">
        <v>215</v>
      </c>
      <c r="F132" s="26" t="s">
        <v>297</v>
      </c>
      <c r="G132" s="61">
        <v>6</v>
      </c>
      <c r="H132" s="43"/>
      <c r="I132" s="62">
        <f t="shared" si="6"/>
        <v>6</v>
      </c>
      <c r="J132" s="31"/>
      <c r="K132" s="36">
        <f t="shared" si="7"/>
        <v>0</v>
      </c>
      <c r="L132" s="17">
        <v>50</v>
      </c>
      <c r="M132" s="57">
        <f t="shared" si="8"/>
        <v>300</v>
      </c>
      <c r="N132" s="57">
        <f t="shared" si="9"/>
        <v>300</v>
      </c>
    </row>
    <row r="133" spans="1:14" ht="34.5" customHeight="1" x14ac:dyDescent="0.2">
      <c r="A133" s="112"/>
      <c r="B133" s="1">
        <v>127</v>
      </c>
      <c r="C133" s="1">
        <v>12.5</v>
      </c>
      <c r="D133" s="2" t="s">
        <v>118</v>
      </c>
      <c r="E133" s="3" t="s">
        <v>215</v>
      </c>
      <c r="F133" s="26" t="s">
        <v>297</v>
      </c>
      <c r="G133" s="61">
        <v>7</v>
      </c>
      <c r="H133" s="43"/>
      <c r="I133" s="62">
        <f t="shared" si="6"/>
        <v>7</v>
      </c>
      <c r="J133" s="31"/>
      <c r="K133" s="36">
        <f t="shared" si="7"/>
        <v>0</v>
      </c>
      <c r="L133" s="17">
        <v>50</v>
      </c>
      <c r="M133" s="57">
        <f t="shared" si="8"/>
        <v>350</v>
      </c>
      <c r="N133" s="57">
        <f t="shared" si="9"/>
        <v>350</v>
      </c>
    </row>
    <row r="134" spans="1:14" ht="34.5" customHeight="1" x14ac:dyDescent="0.2">
      <c r="A134" s="112"/>
      <c r="B134" s="1">
        <v>128</v>
      </c>
      <c r="C134" s="1">
        <v>12.6</v>
      </c>
      <c r="D134" s="2" t="s">
        <v>53</v>
      </c>
      <c r="E134" s="3" t="s">
        <v>215</v>
      </c>
      <c r="F134" s="26" t="s">
        <v>297</v>
      </c>
      <c r="G134" s="61">
        <v>8</v>
      </c>
      <c r="H134" s="43"/>
      <c r="I134" s="62">
        <f t="shared" si="6"/>
        <v>8</v>
      </c>
      <c r="J134" s="31">
        <v>100</v>
      </c>
      <c r="K134" s="36">
        <f t="shared" si="7"/>
        <v>800</v>
      </c>
      <c r="L134" s="17"/>
      <c r="M134" s="57">
        <f t="shared" si="8"/>
        <v>0</v>
      </c>
      <c r="N134" s="57">
        <f t="shared" si="9"/>
        <v>800</v>
      </c>
    </row>
    <row r="135" spans="1:14" ht="34.5" customHeight="1" x14ac:dyDescent="0.2">
      <c r="A135" s="112"/>
      <c r="B135" s="1">
        <v>129</v>
      </c>
      <c r="C135" s="1">
        <v>12.7</v>
      </c>
      <c r="D135" s="2" t="s">
        <v>77</v>
      </c>
      <c r="E135" s="3" t="s">
        <v>216</v>
      </c>
      <c r="F135" s="26" t="s">
        <v>297</v>
      </c>
      <c r="G135" s="61">
        <v>8</v>
      </c>
      <c r="H135" s="43"/>
      <c r="I135" s="62">
        <f t="shared" si="6"/>
        <v>8</v>
      </c>
      <c r="J135" s="31">
        <v>40</v>
      </c>
      <c r="K135" s="36">
        <f t="shared" si="7"/>
        <v>320</v>
      </c>
      <c r="L135" s="17"/>
      <c r="M135" s="57">
        <f t="shared" si="8"/>
        <v>0</v>
      </c>
      <c r="N135" s="57">
        <f t="shared" si="9"/>
        <v>320</v>
      </c>
    </row>
    <row r="136" spans="1:14" ht="34.5" customHeight="1" x14ac:dyDescent="0.2">
      <c r="A136" s="112"/>
      <c r="B136" s="1">
        <v>130</v>
      </c>
      <c r="C136" s="1">
        <v>12.8</v>
      </c>
      <c r="D136" s="2" t="s">
        <v>78</v>
      </c>
      <c r="E136" s="3" t="s">
        <v>217</v>
      </c>
      <c r="F136" s="26" t="s">
        <v>297</v>
      </c>
      <c r="G136" s="61">
        <v>16</v>
      </c>
      <c r="H136" s="43"/>
      <c r="I136" s="62">
        <f t="shared" ref="I136:I171" si="10">G136-(H136*G136)</f>
        <v>16</v>
      </c>
      <c r="J136" s="31"/>
      <c r="K136" s="36">
        <f t="shared" ref="K136:K171" si="11">J136*I136</f>
        <v>0</v>
      </c>
      <c r="L136" s="17">
        <v>250</v>
      </c>
      <c r="M136" s="57">
        <f t="shared" ref="M136:M171" si="12">L136*I136</f>
        <v>4000</v>
      </c>
      <c r="N136" s="57">
        <f t="shared" ref="N136:N171" si="13">M136+K136</f>
        <v>4000</v>
      </c>
    </row>
    <row r="137" spans="1:14" ht="34.5" customHeight="1" x14ac:dyDescent="0.2">
      <c r="A137" s="110" t="s">
        <v>28</v>
      </c>
      <c r="B137" s="4">
        <v>131</v>
      </c>
      <c r="C137" s="4">
        <v>13.1</v>
      </c>
      <c r="D137" s="5" t="s">
        <v>119</v>
      </c>
      <c r="E137" s="8" t="s">
        <v>218</v>
      </c>
      <c r="F137" s="25" t="s">
        <v>296</v>
      </c>
      <c r="G137" s="63">
        <v>5500</v>
      </c>
      <c r="H137" s="44"/>
      <c r="I137" s="64">
        <f t="shared" si="10"/>
        <v>5500</v>
      </c>
      <c r="J137" s="33">
        <v>1</v>
      </c>
      <c r="K137" s="36">
        <f t="shared" si="11"/>
        <v>5500</v>
      </c>
      <c r="L137" s="19"/>
      <c r="M137" s="57">
        <f t="shared" si="12"/>
        <v>0</v>
      </c>
      <c r="N137" s="57">
        <f t="shared" si="13"/>
        <v>5500</v>
      </c>
    </row>
    <row r="138" spans="1:14" ht="34.5" customHeight="1" x14ac:dyDescent="0.2">
      <c r="A138" s="110"/>
      <c r="B138" s="4">
        <v>132</v>
      </c>
      <c r="C138" s="4">
        <v>13.2</v>
      </c>
      <c r="D138" s="5" t="s">
        <v>120</v>
      </c>
      <c r="E138" s="8" t="s">
        <v>218</v>
      </c>
      <c r="F138" s="25"/>
      <c r="G138" s="63">
        <v>3500</v>
      </c>
      <c r="H138" s="44"/>
      <c r="I138" s="64">
        <f t="shared" si="10"/>
        <v>3500</v>
      </c>
      <c r="J138" s="33"/>
      <c r="K138" s="36">
        <f t="shared" si="11"/>
        <v>0</v>
      </c>
      <c r="L138" s="19">
        <v>1</v>
      </c>
      <c r="M138" s="57">
        <f t="shared" si="12"/>
        <v>3500</v>
      </c>
      <c r="N138" s="57">
        <f t="shared" si="13"/>
        <v>3500</v>
      </c>
    </row>
    <row r="139" spans="1:14" ht="34.5" customHeight="1" x14ac:dyDescent="0.2">
      <c r="A139" s="110"/>
      <c r="B139" s="4">
        <v>133</v>
      </c>
      <c r="C139" s="4">
        <v>13.3</v>
      </c>
      <c r="D139" s="5" t="s">
        <v>121</v>
      </c>
      <c r="E139" s="8" t="s">
        <v>218</v>
      </c>
      <c r="F139" s="25"/>
      <c r="G139" s="63">
        <v>2800</v>
      </c>
      <c r="H139" s="44"/>
      <c r="I139" s="64">
        <f t="shared" si="10"/>
        <v>2800</v>
      </c>
      <c r="J139" s="33"/>
      <c r="K139" s="36">
        <f t="shared" si="11"/>
        <v>0</v>
      </c>
      <c r="L139" s="19">
        <v>1</v>
      </c>
      <c r="M139" s="57">
        <f t="shared" si="12"/>
        <v>2800</v>
      </c>
      <c r="N139" s="57">
        <f t="shared" si="13"/>
        <v>2800</v>
      </c>
    </row>
    <row r="140" spans="1:14" ht="34.5" customHeight="1" x14ac:dyDescent="0.2">
      <c r="A140" s="110"/>
      <c r="B140" s="4">
        <v>134</v>
      </c>
      <c r="C140" s="4">
        <v>13.4</v>
      </c>
      <c r="D140" s="5" t="s">
        <v>239</v>
      </c>
      <c r="E140" s="8" t="s">
        <v>218</v>
      </c>
      <c r="F140" s="25"/>
      <c r="G140" s="63">
        <v>2100</v>
      </c>
      <c r="H140" s="44"/>
      <c r="I140" s="64">
        <f t="shared" si="10"/>
        <v>2100</v>
      </c>
      <c r="J140" s="33"/>
      <c r="K140" s="36">
        <f t="shared" si="11"/>
        <v>0</v>
      </c>
      <c r="L140" s="19">
        <v>1</v>
      </c>
      <c r="M140" s="57">
        <f t="shared" si="12"/>
        <v>2100</v>
      </c>
      <c r="N140" s="57">
        <f t="shared" si="13"/>
        <v>2100</v>
      </c>
    </row>
    <row r="141" spans="1:14" ht="34.5" customHeight="1" x14ac:dyDescent="0.2">
      <c r="A141" s="110"/>
      <c r="B141" s="4">
        <v>135</v>
      </c>
      <c r="C141" s="4">
        <v>13.5</v>
      </c>
      <c r="D141" s="5" t="s">
        <v>79</v>
      </c>
      <c r="E141" s="8" t="s">
        <v>219</v>
      </c>
      <c r="F141" s="25"/>
      <c r="G141" s="63">
        <v>1800</v>
      </c>
      <c r="H141" s="44"/>
      <c r="I141" s="64">
        <f t="shared" si="10"/>
        <v>1800</v>
      </c>
      <c r="J141" s="33"/>
      <c r="K141" s="36">
        <f t="shared" si="11"/>
        <v>0</v>
      </c>
      <c r="L141" s="19">
        <v>1</v>
      </c>
      <c r="M141" s="57">
        <f t="shared" si="12"/>
        <v>1800</v>
      </c>
      <c r="N141" s="57">
        <f t="shared" si="13"/>
        <v>1800</v>
      </c>
    </row>
    <row r="142" spans="1:14" ht="34.5" customHeight="1" x14ac:dyDescent="0.2">
      <c r="A142" s="110"/>
      <c r="B142" s="4">
        <v>136</v>
      </c>
      <c r="C142" s="4">
        <v>13.6</v>
      </c>
      <c r="D142" s="5" t="s">
        <v>81</v>
      </c>
      <c r="E142" s="8" t="s">
        <v>219</v>
      </c>
      <c r="F142" s="25"/>
      <c r="G142" s="63">
        <v>1800</v>
      </c>
      <c r="H142" s="44"/>
      <c r="I142" s="64">
        <f t="shared" si="10"/>
        <v>1800</v>
      </c>
      <c r="J142" s="33"/>
      <c r="K142" s="36">
        <f t="shared" si="11"/>
        <v>0</v>
      </c>
      <c r="L142" s="19">
        <v>1</v>
      </c>
      <c r="M142" s="57">
        <f t="shared" si="12"/>
        <v>1800</v>
      </c>
      <c r="N142" s="57">
        <f t="shared" si="13"/>
        <v>1800</v>
      </c>
    </row>
    <row r="143" spans="1:14" ht="34.5" customHeight="1" x14ac:dyDescent="0.2">
      <c r="A143" s="110"/>
      <c r="B143" s="4">
        <v>137</v>
      </c>
      <c r="C143" s="4">
        <v>13.7</v>
      </c>
      <c r="D143" s="5" t="s">
        <v>93</v>
      </c>
      <c r="E143" s="8" t="s">
        <v>220</v>
      </c>
      <c r="F143" s="25"/>
      <c r="G143" s="63">
        <v>2300</v>
      </c>
      <c r="H143" s="44"/>
      <c r="I143" s="64">
        <f t="shared" si="10"/>
        <v>2300</v>
      </c>
      <c r="J143" s="33"/>
      <c r="K143" s="36">
        <f t="shared" si="11"/>
        <v>0</v>
      </c>
      <c r="L143" s="19">
        <v>1</v>
      </c>
      <c r="M143" s="57">
        <f t="shared" si="12"/>
        <v>2300</v>
      </c>
      <c r="N143" s="57">
        <f t="shared" si="13"/>
        <v>2300</v>
      </c>
    </row>
    <row r="144" spans="1:14" ht="34.5" customHeight="1" x14ac:dyDescent="0.2">
      <c r="A144" s="112" t="s">
        <v>29</v>
      </c>
      <c r="B144" s="1">
        <v>138</v>
      </c>
      <c r="C144" s="1">
        <v>14.1</v>
      </c>
      <c r="D144" s="2" t="s">
        <v>30</v>
      </c>
      <c r="E144" s="3" t="s">
        <v>221</v>
      </c>
      <c r="F144" s="26" t="s">
        <v>296</v>
      </c>
      <c r="G144" s="61">
        <v>110</v>
      </c>
      <c r="H144" s="43"/>
      <c r="I144" s="62">
        <f t="shared" si="10"/>
        <v>110</v>
      </c>
      <c r="J144" s="31"/>
      <c r="K144" s="36">
        <f t="shared" si="11"/>
        <v>0</v>
      </c>
      <c r="L144" s="17">
        <v>2</v>
      </c>
      <c r="M144" s="57">
        <f t="shared" si="12"/>
        <v>220</v>
      </c>
      <c r="N144" s="57">
        <f t="shared" si="13"/>
        <v>220</v>
      </c>
    </row>
    <row r="145" spans="1:14" ht="34.5" customHeight="1" x14ac:dyDescent="0.2">
      <c r="A145" s="112"/>
      <c r="B145" s="1">
        <v>139</v>
      </c>
      <c r="C145" s="1">
        <v>14.2</v>
      </c>
      <c r="D145" s="2" t="s">
        <v>31</v>
      </c>
      <c r="E145" s="3" t="s">
        <v>222</v>
      </c>
      <c r="F145" s="26" t="s">
        <v>297</v>
      </c>
      <c r="G145" s="61">
        <v>13</v>
      </c>
      <c r="H145" s="43"/>
      <c r="I145" s="62">
        <f t="shared" si="10"/>
        <v>13</v>
      </c>
      <c r="J145" s="31">
        <v>20</v>
      </c>
      <c r="K145" s="36">
        <f t="shared" si="11"/>
        <v>260</v>
      </c>
      <c r="L145" s="17"/>
      <c r="M145" s="57">
        <f t="shared" si="12"/>
        <v>0</v>
      </c>
      <c r="N145" s="57">
        <f t="shared" si="13"/>
        <v>260</v>
      </c>
    </row>
    <row r="146" spans="1:14" ht="34.5" customHeight="1" x14ac:dyDescent="0.2">
      <c r="A146" s="112"/>
      <c r="B146" s="1">
        <v>140</v>
      </c>
      <c r="C146" s="1">
        <v>14.3</v>
      </c>
      <c r="D146" s="2" t="s">
        <v>32</v>
      </c>
      <c r="E146" s="3" t="s">
        <v>222</v>
      </c>
      <c r="F146" s="26" t="s">
        <v>297</v>
      </c>
      <c r="G146" s="61">
        <v>16</v>
      </c>
      <c r="H146" s="43"/>
      <c r="I146" s="62">
        <f t="shared" si="10"/>
        <v>16</v>
      </c>
      <c r="J146" s="31">
        <v>50</v>
      </c>
      <c r="K146" s="36">
        <f t="shared" si="11"/>
        <v>800</v>
      </c>
      <c r="L146" s="17"/>
      <c r="M146" s="57">
        <f t="shared" si="12"/>
        <v>0</v>
      </c>
      <c r="N146" s="57">
        <f t="shared" si="13"/>
        <v>800</v>
      </c>
    </row>
    <row r="147" spans="1:14" ht="34.5" customHeight="1" x14ac:dyDescent="0.2">
      <c r="A147" s="112"/>
      <c r="B147" s="1">
        <v>141</v>
      </c>
      <c r="C147" s="1">
        <v>14.4</v>
      </c>
      <c r="D147" s="2" t="s">
        <v>33</v>
      </c>
      <c r="E147" s="3" t="s">
        <v>222</v>
      </c>
      <c r="F147" s="26" t="s">
        <v>297</v>
      </c>
      <c r="G147" s="61">
        <v>19</v>
      </c>
      <c r="H147" s="43"/>
      <c r="I147" s="62">
        <f t="shared" si="10"/>
        <v>19</v>
      </c>
      <c r="J147" s="31"/>
      <c r="K147" s="36">
        <f t="shared" si="11"/>
        <v>0</v>
      </c>
      <c r="L147" s="17">
        <v>50</v>
      </c>
      <c r="M147" s="57">
        <f t="shared" si="12"/>
        <v>950</v>
      </c>
      <c r="N147" s="57">
        <f t="shared" si="13"/>
        <v>950</v>
      </c>
    </row>
    <row r="148" spans="1:14" ht="34.5" customHeight="1" x14ac:dyDescent="0.2">
      <c r="A148" s="112"/>
      <c r="B148" s="1">
        <v>142</v>
      </c>
      <c r="C148" s="1">
        <v>14.5</v>
      </c>
      <c r="D148" s="2" t="s">
        <v>122</v>
      </c>
      <c r="E148" s="3" t="s">
        <v>223</v>
      </c>
      <c r="F148" s="26" t="s">
        <v>297</v>
      </c>
      <c r="G148" s="61">
        <v>11</v>
      </c>
      <c r="H148" s="43"/>
      <c r="I148" s="62">
        <f t="shared" si="10"/>
        <v>11</v>
      </c>
      <c r="J148" s="31"/>
      <c r="K148" s="36">
        <f t="shared" si="11"/>
        <v>0</v>
      </c>
      <c r="L148" s="17">
        <v>50</v>
      </c>
      <c r="M148" s="57">
        <f t="shared" si="12"/>
        <v>550</v>
      </c>
      <c r="N148" s="57">
        <f t="shared" si="13"/>
        <v>550</v>
      </c>
    </row>
    <row r="149" spans="1:14" ht="34.5" customHeight="1" x14ac:dyDescent="0.2">
      <c r="A149" s="112"/>
      <c r="B149" s="1">
        <v>143</v>
      </c>
      <c r="C149" s="1">
        <v>14.6</v>
      </c>
      <c r="D149" s="2" t="s">
        <v>123</v>
      </c>
      <c r="E149" s="3" t="s">
        <v>223</v>
      </c>
      <c r="F149" s="26" t="s">
        <v>297</v>
      </c>
      <c r="G149" s="61">
        <v>15</v>
      </c>
      <c r="H149" s="43"/>
      <c r="I149" s="62">
        <f t="shared" si="10"/>
        <v>15</v>
      </c>
      <c r="J149" s="31"/>
      <c r="K149" s="36">
        <f t="shared" si="11"/>
        <v>0</v>
      </c>
      <c r="L149" s="17">
        <v>50</v>
      </c>
      <c r="M149" s="57">
        <f t="shared" si="12"/>
        <v>750</v>
      </c>
      <c r="N149" s="57">
        <f t="shared" si="13"/>
        <v>750</v>
      </c>
    </row>
    <row r="150" spans="1:14" ht="34.5" customHeight="1" x14ac:dyDescent="0.2">
      <c r="A150" s="112"/>
      <c r="B150" s="1">
        <v>144</v>
      </c>
      <c r="C150" s="1">
        <v>14.7</v>
      </c>
      <c r="D150" s="2" t="s">
        <v>273</v>
      </c>
      <c r="E150" s="3" t="s">
        <v>274</v>
      </c>
      <c r="F150" s="26" t="s">
        <v>297</v>
      </c>
      <c r="G150" s="61">
        <v>16</v>
      </c>
      <c r="H150" s="43"/>
      <c r="I150" s="62">
        <f t="shared" si="10"/>
        <v>16</v>
      </c>
      <c r="J150" s="31"/>
      <c r="K150" s="36">
        <f t="shared" si="11"/>
        <v>0</v>
      </c>
      <c r="L150" s="17">
        <v>20</v>
      </c>
      <c r="M150" s="57">
        <f t="shared" si="12"/>
        <v>320</v>
      </c>
      <c r="N150" s="57">
        <f t="shared" si="13"/>
        <v>320</v>
      </c>
    </row>
    <row r="151" spans="1:14" ht="34.5" customHeight="1" x14ac:dyDescent="0.2">
      <c r="A151" s="112"/>
      <c r="B151" s="1">
        <v>145</v>
      </c>
      <c r="C151" s="1">
        <v>14.8</v>
      </c>
      <c r="D151" s="2" t="s">
        <v>59</v>
      </c>
      <c r="E151" s="3" t="s">
        <v>222</v>
      </c>
      <c r="F151" s="26" t="s">
        <v>297</v>
      </c>
      <c r="G151" s="61">
        <v>13</v>
      </c>
      <c r="H151" s="43"/>
      <c r="I151" s="62">
        <f t="shared" si="10"/>
        <v>13</v>
      </c>
      <c r="J151" s="31"/>
      <c r="K151" s="36">
        <f t="shared" si="11"/>
        <v>0</v>
      </c>
      <c r="L151" s="17">
        <v>25</v>
      </c>
      <c r="M151" s="57">
        <f t="shared" si="12"/>
        <v>325</v>
      </c>
      <c r="N151" s="57">
        <f t="shared" si="13"/>
        <v>325</v>
      </c>
    </row>
    <row r="152" spans="1:14" ht="34.5" customHeight="1" x14ac:dyDescent="0.2">
      <c r="A152" s="112"/>
      <c r="B152" s="1">
        <v>146</v>
      </c>
      <c r="C152" s="1">
        <v>14.9</v>
      </c>
      <c r="D152" s="2" t="s">
        <v>58</v>
      </c>
      <c r="E152" s="3" t="s">
        <v>224</v>
      </c>
      <c r="F152" s="26" t="s">
        <v>297</v>
      </c>
      <c r="G152" s="61">
        <v>15</v>
      </c>
      <c r="H152" s="43"/>
      <c r="I152" s="62">
        <f t="shared" si="10"/>
        <v>15</v>
      </c>
      <c r="J152" s="31"/>
      <c r="K152" s="36">
        <f t="shared" si="11"/>
        <v>0</v>
      </c>
      <c r="L152" s="17">
        <v>50</v>
      </c>
      <c r="M152" s="57">
        <f t="shared" si="12"/>
        <v>750</v>
      </c>
      <c r="N152" s="57">
        <f t="shared" si="13"/>
        <v>750</v>
      </c>
    </row>
    <row r="153" spans="1:14" ht="34.5" customHeight="1" x14ac:dyDescent="0.2">
      <c r="A153" s="112"/>
      <c r="B153" s="1">
        <v>147</v>
      </c>
      <c r="C153" s="11">
        <v>14.1</v>
      </c>
      <c r="D153" s="2" t="s">
        <v>34</v>
      </c>
      <c r="E153" s="3" t="s">
        <v>221</v>
      </c>
      <c r="F153" s="26" t="s">
        <v>297</v>
      </c>
      <c r="G153" s="61">
        <v>30</v>
      </c>
      <c r="H153" s="43"/>
      <c r="I153" s="62">
        <f t="shared" si="10"/>
        <v>30</v>
      </c>
      <c r="J153" s="31"/>
      <c r="K153" s="36">
        <f t="shared" si="11"/>
        <v>0</v>
      </c>
      <c r="L153" s="17">
        <v>30</v>
      </c>
      <c r="M153" s="57">
        <f t="shared" si="12"/>
        <v>900</v>
      </c>
      <c r="N153" s="57">
        <f t="shared" si="13"/>
        <v>900</v>
      </c>
    </row>
    <row r="154" spans="1:14" ht="34.5" customHeight="1" x14ac:dyDescent="0.2">
      <c r="A154" s="112"/>
      <c r="B154" s="1">
        <v>148</v>
      </c>
      <c r="C154" s="1">
        <v>14.11</v>
      </c>
      <c r="D154" s="2" t="s">
        <v>35</v>
      </c>
      <c r="E154" s="3" t="s">
        <v>222</v>
      </c>
      <c r="F154" s="26" t="s">
        <v>297</v>
      </c>
      <c r="G154" s="61">
        <v>50</v>
      </c>
      <c r="H154" s="43"/>
      <c r="I154" s="62">
        <f t="shared" si="10"/>
        <v>50</v>
      </c>
      <c r="J154" s="31"/>
      <c r="K154" s="36">
        <f t="shared" si="11"/>
        <v>0</v>
      </c>
      <c r="L154" s="17">
        <v>30</v>
      </c>
      <c r="M154" s="57">
        <f t="shared" si="12"/>
        <v>1500</v>
      </c>
      <c r="N154" s="57">
        <f t="shared" si="13"/>
        <v>1500</v>
      </c>
    </row>
    <row r="155" spans="1:14" ht="34.5" customHeight="1" x14ac:dyDescent="0.2">
      <c r="A155" s="112"/>
      <c r="B155" s="1">
        <v>149</v>
      </c>
      <c r="C155" s="1">
        <v>14.12</v>
      </c>
      <c r="D155" s="2" t="s">
        <v>57</v>
      </c>
      <c r="E155" s="3" t="s">
        <v>224</v>
      </c>
      <c r="F155" s="26" t="s">
        <v>297</v>
      </c>
      <c r="G155" s="61">
        <v>55</v>
      </c>
      <c r="H155" s="43"/>
      <c r="I155" s="62">
        <f t="shared" si="10"/>
        <v>55</v>
      </c>
      <c r="J155" s="31"/>
      <c r="K155" s="36">
        <f t="shared" si="11"/>
        <v>0</v>
      </c>
      <c r="L155" s="17">
        <v>30</v>
      </c>
      <c r="M155" s="57">
        <f t="shared" si="12"/>
        <v>1650</v>
      </c>
      <c r="N155" s="57">
        <f t="shared" si="13"/>
        <v>1650</v>
      </c>
    </row>
    <row r="156" spans="1:14" ht="34.5" customHeight="1" x14ac:dyDescent="0.2">
      <c r="A156" s="112"/>
      <c r="B156" s="1">
        <v>150</v>
      </c>
      <c r="C156" s="1">
        <v>14.3</v>
      </c>
      <c r="D156" s="2" t="s">
        <v>80</v>
      </c>
      <c r="E156" s="3" t="s">
        <v>224</v>
      </c>
      <c r="F156" s="26" t="s">
        <v>297</v>
      </c>
      <c r="G156" s="61">
        <v>60</v>
      </c>
      <c r="H156" s="43"/>
      <c r="I156" s="62">
        <f t="shared" si="10"/>
        <v>60</v>
      </c>
      <c r="J156" s="31"/>
      <c r="K156" s="36">
        <f t="shared" si="11"/>
        <v>0</v>
      </c>
      <c r="L156" s="17">
        <v>30</v>
      </c>
      <c r="M156" s="57">
        <f t="shared" si="12"/>
        <v>1800</v>
      </c>
      <c r="N156" s="57">
        <f t="shared" si="13"/>
        <v>1800</v>
      </c>
    </row>
    <row r="157" spans="1:14" ht="34.5" customHeight="1" x14ac:dyDescent="0.2">
      <c r="A157" s="110" t="s">
        <v>36</v>
      </c>
      <c r="B157" s="4">
        <v>151</v>
      </c>
      <c r="C157" s="4">
        <v>15.1</v>
      </c>
      <c r="D157" s="5" t="s">
        <v>124</v>
      </c>
      <c r="E157" s="8" t="s">
        <v>225</v>
      </c>
      <c r="F157" s="25" t="s">
        <v>296</v>
      </c>
      <c r="G157" s="63">
        <v>1000</v>
      </c>
      <c r="H157" s="44"/>
      <c r="I157" s="64">
        <f t="shared" si="10"/>
        <v>1000</v>
      </c>
      <c r="J157" s="33"/>
      <c r="K157" s="36">
        <f t="shared" si="11"/>
        <v>0</v>
      </c>
      <c r="L157" s="19">
        <v>1</v>
      </c>
      <c r="M157" s="57">
        <f t="shared" si="12"/>
        <v>1000</v>
      </c>
      <c r="N157" s="57">
        <f t="shared" si="13"/>
        <v>1000</v>
      </c>
    </row>
    <row r="158" spans="1:14" ht="34.5" customHeight="1" x14ac:dyDescent="0.2">
      <c r="A158" s="110"/>
      <c r="B158" s="4">
        <v>152</v>
      </c>
      <c r="C158" s="4">
        <v>15.2</v>
      </c>
      <c r="D158" s="5" t="s">
        <v>37</v>
      </c>
      <c r="E158" s="8" t="s">
        <v>225</v>
      </c>
      <c r="F158" s="25" t="s">
        <v>296</v>
      </c>
      <c r="G158" s="63">
        <v>650</v>
      </c>
      <c r="H158" s="44"/>
      <c r="I158" s="64">
        <f t="shared" si="10"/>
        <v>650</v>
      </c>
      <c r="J158" s="33"/>
      <c r="K158" s="36">
        <f t="shared" si="11"/>
        <v>0</v>
      </c>
      <c r="L158" s="19">
        <v>1</v>
      </c>
      <c r="M158" s="57">
        <f t="shared" si="12"/>
        <v>650</v>
      </c>
      <c r="N158" s="57">
        <f t="shared" si="13"/>
        <v>650</v>
      </c>
    </row>
    <row r="159" spans="1:14" ht="34.5" customHeight="1" x14ac:dyDescent="0.2">
      <c r="A159" s="110"/>
      <c r="B159" s="4">
        <v>153</v>
      </c>
      <c r="C159" s="4">
        <v>15.3</v>
      </c>
      <c r="D159" s="5" t="s">
        <v>38</v>
      </c>
      <c r="E159" s="8" t="s">
        <v>226</v>
      </c>
      <c r="F159" s="25" t="s">
        <v>296</v>
      </c>
      <c r="G159" s="63">
        <v>7500</v>
      </c>
      <c r="H159" s="44"/>
      <c r="I159" s="64">
        <f t="shared" si="10"/>
        <v>7500</v>
      </c>
      <c r="J159" s="33"/>
      <c r="K159" s="36">
        <f t="shared" si="11"/>
        <v>0</v>
      </c>
      <c r="L159" s="19">
        <v>1</v>
      </c>
      <c r="M159" s="57">
        <f t="shared" si="12"/>
        <v>7500</v>
      </c>
      <c r="N159" s="57">
        <f t="shared" si="13"/>
        <v>7500</v>
      </c>
    </row>
    <row r="160" spans="1:14" ht="34.5" customHeight="1" x14ac:dyDescent="0.2">
      <c r="A160" s="112" t="s">
        <v>39</v>
      </c>
      <c r="B160" s="1">
        <v>154</v>
      </c>
      <c r="C160" s="1">
        <v>16.2</v>
      </c>
      <c r="D160" s="2" t="s">
        <v>82</v>
      </c>
      <c r="E160" s="3" t="s">
        <v>148</v>
      </c>
      <c r="F160" s="26" t="s">
        <v>296</v>
      </c>
      <c r="G160" s="61">
        <v>2100</v>
      </c>
      <c r="H160" s="43"/>
      <c r="I160" s="62">
        <f t="shared" si="10"/>
        <v>2100</v>
      </c>
      <c r="J160" s="31"/>
      <c r="K160" s="36">
        <f t="shared" si="11"/>
        <v>0</v>
      </c>
      <c r="L160" s="17">
        <v>1</v>
      </c>
      <c r="M160" s="57">
        <f t="shared" si="12"/>
        <v>2100</v>
      </c>
      <c r="N160" s="57">
        <f t="shared" si="13"/>
        <v>2100</v>
      </c>
    </row>
    <row r="161" spans="1:14" ht="34.5" customHeight="1" x14ac:dyDescent="0.2">
      <c r="A161" s="112"/>
      <c r="B161" s="1">
        <v>155</v>
      </c>
      <c r="C161" s="1">
        <v>16.3</v>
      </c>
      <c r="D161" s="2" t="s">
        <v>83</v>
      </c>
      <c r="E161" s="3" t="s">
        <v>148</v>
      </c>
      <c r="F161" s="26" t="s">
        <v>296</v>
      </c>
      <c r="G161" s="61">
        <v>4900</v>
      </c>
      <c r="H161" s="43"/>
      <c r="I161" s="62">
        <f t="shared" si="10"/>
        <v>4900</v>
      </c>
      <c r="J161" s="31"/>
      <c r="K161" s="36">
        <f t="shared" si="11"/>
        <v>0</v>
      </c>
      <c r="L161" s="17">
        <v>1</v>
      </c>
      <c r="M161" s="57">
        <f t="shared" si="12"/>
        <v>4900</v>
      </c>
      <c r="N161" s="57">
        <f t="shared" si="13"/>
        <v>4900</v>
      </c>
    </row>
    <row r="162" spans="1:14" ht="34.5" customHeight="1" x14ac:dyDescent="0.2">
      <c r="A162" s="112"/>
      <c r="B162" s="1">
        <v>156</v>
      </c>
      <c r="C162" s="1">
        <v>16.399999999999999</v>
      </c>
      <c r="D162" s="2" t="s">
        <v>84</v>
      </c>
      <c r="E162" s="3" t="s">
        <v>148</v>
      </c>
      <c r="F162" s="26" t="s">
        <v>296</v>
      </c>
      <c r="G162" s="61">
        <v>8500</v>
      </c>
      <c r="H162" s="43"/>
      <c r="I162" s="62">
        <f t="shared" si="10"/>
        <v>8500</v>
      </c>
      <c r="J162" s="31">
        <v>1</v>
      </c>
      <c r="K162" s="36">
        <f t="shared" si="11"/>
        <v>8500</v>
      </c>
      <c r="L162" s="17"/>
      <c r="M162" s="57">
        <f t="shared" si="12"/>
        <v>0</v>
      </c>
      <c r="N162" s="57">
        <f t="shared" si="13"/>
        <v>8500</v>
      </c>
    </row>
    <row r="163" spans="1:14" ht="40.5" x14ac:dyDescent="0.2">
      <c r="A163" s="110" t="s">
        <v>159</v>
      </c>
      <c r="B163" s="4">
        <v>157</v>
      </c>
      <c r="C163" s="4"/>
      <c r="D163" s="5" t="s">
        <v>125</v>
      </c>
      <c r="E163" s="8" t="s">
        <v>227</v>
      </c>
      <c r="F163" s="25" t="s">
        <v>297</v>
      </c>
      <c r="G163" s="63">
        <v>250</v>
      </c>
      <c r="H163" s="44"/>
      <c r="I163" s="64">
        <f t="shared" si="10"/>
        <v>250</v>
      </c>
      <c r="J163" s="33"/>
      <c r="K163" s="36">
        <f t="shared" si="11"/>
        <v>0</v>
      </c>
      <c r="L163" s="19">
        <v>20</v>
      </c>
      <c r="M163" s="57">
        <f t="shared" si="12"/>
        <v>5000</v>
      </c>
      <c r="N163" s="57">
        <f t="shared" si="13"/>
        <v>5000</v>
      </c>
    </row>
    <row r="164" spans="1:14" ht="40.5" x14ac:dyDescent="0.2">
      <c r="A164" s="110"/>
      <c r="B164" s="4">
        <v>158</v>
      </c>
      <c r="C164" s="4"/>
      <c r="D164" s="5" t="s">
        <v>126</v>
      </c>
      <c r="E164" s="8" t="s">
        <v>227</v>
      </c>
      <c r="F164" s="25" t="s">
        <v>297</v>
      </c>
      <c r="G164" s="63">
        <v>220</v>
      </c>
      <c r="H164" s="44"/>
      <c r="I164" s="64">
        <f t="shared" si="10"/>
        <v>220</v>
      </c>
      <c r="J164" s="33"/>
      <c r="K164" s="36">
        <f t="shared" si="11"/>
        <v>0</v>
      </c>
      <c r="L164" s="19">
        <v>20</v>
      </c>
      <c r="M164" s="57">
        <f t="shared" si="12"/>
        <v>4400</v>
      </c>
      <c r="N164" s="57">
        <f t="shared" si="13"/>
        <v>4400</v>
      </c>
    </row>
    <row r="165" spans="1:14" ht="40.5" x14ac:dyDescent="0.2">
      <c r="A165" s="110"/>
      <c r="B165" s="4">
        <v>159</v>
      </c>
      <c r="C165" s="4"/>
      <c r="D165" s="5" t="s">
        <v>127</v>
      </c>
      <c r="E165" s="8" t="s">
        <v>227</v>
      </c>
      <c r="F165" s="25" t="s">
        <v>297</v>
      </c>
      <c r="G165" s="63">
        <v>220</v>
      </c>
      <c r="H165" s="44"/>
      <c r="I165" s="64">
        <f t="shared" si="10"/>
        <v>220</v>
      </c>
      <c r="J165" s="33"/>
      <c r="K165" s="36">
        <f t="shared" si="11"/>
        <v>0</v>
      </c>
      <c r="L165" s="19">
        <v>20</v>
      </c>
      <c r="M165" s="57">
        <f t="shared" si="12"/>
        <v>4400</v>
      </c>
      <c r="N165" s="57">
        <f t="shared" si="13"/>
        <v>4400</v>
      </c>
    </row>
    <row r="166" spans="1:14" ht="34.5" customHeight="1" x14ac:dyDescent="0.2">
      <c r="A166" s="114" t="s">
        <v>287</v>
      </c>
      <c r="B166" s="1">
        <v>154</v>
      </c>
      <c r="C166" s="1">
        <v>17.399999999999999</v>
      </c>
      <c r="D166" s="2" t="s">
        <v>288</v>
      </c>
      <c r="E166" s="3" t="s">
        <v>294</v>
      </c>
      <c r="F166" s="26"/>
      <c r="G166" s="61">
        <v>30000</v>
      </c>
      <c r="H166" s="43"/>
      <c r="I166" s="62">
        <f t="shared" si="10"/>
        <v>30000</v>
      </c>
      <c r="J166" s="31"/>
      <c r="K166" s="36">
        <f t="shared" si="11"/>
        <v>0</v>
      </c>
      <c r="L166" s="17">
        <v>1</v>
      </c>
      <c r="M166" s="57">
        <f t="shared" si="12"/>
        <v>30000</v>
      </c>
      <c r="N166" s="57">
        <f t="shared" si="13"/>
        <v>30000</v>
      </c>
    </row>
    <row r="167" spans="1:14" ht="34.5" customHeight="1" x14ac:dyDescent="0.2">
      <c r="A167" s="115"/>
      <c r="B167" s="1">
        <v>155</v>
      </c>
      <c r="C167" s="1">
        <v>17.399999999999999</v>
      </c>
      <c r="D167" s="2" t="s">
        <v>289</v>
      </c>
      <c r="E167" s="3"/>
      <c r="F167" s="26"/>
      <c r="G167" s="61">
        <v>850</v>
      </c>
      <c r="H167" s="43"/>
      <c r="I167" s="62">
        <f t="shared" si="10"/>
        <v>850</v>
      </c>
      <c r="J167" s="31"/>
      <c r="K167" s="36">
        <f t="shared" si="11"/>
        <v>0</v>
      </c>
      <c r="L167" s="17">
        <v>300</v>
      </c>
      <c r="M167" s="57">
        <f t="shared" si="12"/>
        <v>255000</v>
      </c>
      <c r="N167" s="57">
        <f t="shared" si="13"/>
        <v>255000</v>
      </c>
    </row>
    <row r="168" spans="1:14" ht="34.5" customHeight="1" x14ac:dyDescent="0.2">
      <c r="A168" s="115"/>
      <c r="B168" s="1">
        <v>156</v>
      </c>
      <c r="C168" s="1">
        <v>17.399999999999999</v>
      </c>
      <c r="D168" s="2" t="s">
        <v>290</v>
      </c>
      <c r="E168" s="3"/>
      <c r="F168" s="26"/>
      <c r="G168" s="61">
        <v>180</v>
      </c>
      <c r="H168" s="43"/>
      <c r="I168" s="62">
        <f t="shared" si="10"/>
        <v>180</v>
      </c>
      <c r="J168" s="31"/>
      <c r="K168" s="36">
        <f t="shared" si="11"/>
        <v>0</v>
      </c>
      <c r="L168" s="17">
        <v>100</v>
      </c>
      <c r="M168" s="57">
        <f t="shared" si="12"/>
        <v>18000</v>
      </c>
      <c r="N168" s="57">
        <f t="shared" si="13"/>
        <v>18000</v>
      </c>
    </row>
    <row r="169" spans="1:14" ht="34.5" customHeight="1" x14ac:dyDescent="0.2">
      <c r="A169" s="115"/>
      <c r="B169" s="1">
        <v>154</v>
      </c>
      <c r="C169" s="1">
        <v>17.399999999999999</v>
      </c>
      <c r="D169" s="2" t="s">
        <v>291</v>
      </c>
      <c r="E169" s="3"/>
      <c r="F169" s="26"/>
      <c r="G169" s="61">
        <v>1000</v>
      </c>
      <c r="H169" s="43"/>
      <c r="I169" s="62">
        <f t="shared" si="10"/>
        <v>1000</v>
      </c>
      <c r="J169" s="31"/>
      <c r="K169" s="36">
        <f t="shared" si="11"/>
        <v>0</v>
      </c>
      <c r="L169" s="17">
        <v>10</v>
      </c>
      <c r="M169" s="57">
        <f t="shared" si="12"/>
        <v>10000</v>
      </c>
      <c r="N169" s="57">
        <f t="shared" si="13"/>
        <v>10000</v>
      </c>
    </row>
    <row r="170" spans="1:14" ht="34.5" customHeight="1" x14ac:dyDescent="0.2">
      <c r="A170" s="115"/>
      <c r="B170" s="1">
        <v>155</v>
      </c>
      <c r="C170" s="1">
        <v>17.399999999999999</v>
      </c>
      <c r="D170" s="2" t="s">
        <v>292</v>
      </c>
      <c r="E170" s="3"/>
      <c r="F170" s="26"/>
      <c r="G170" s="61">
        <v>4200</v>
      </c>
      <c r="H170" s="43"/>
      <c r="I170" s="62">
        <f t="shared" si="10"/>
        <v>4200</v>
      </c>
      <c r="J170" s="31"/>
      <c r="K170" s="36">
        <f t="shared" si="11"/>
        <v>0</v>
      </c>
      <c r="L170" s="17">
        <v>2</v>
      </c>
      <c r="M170" s="57">
        <f t="shared" si="12"/>
        <v>8400</v>
      </c>
      <c r="N170" s="57">
        <f t="shared" si="13"/>
        <v>8400</v>
      </c>
    </row>
    <row r="171" spans="1:14" ht="34.5" customHeight="1" x14ac:dyDescent="0.2">
      <c r="A171" s="116"/>
      <c r="B171" s="1">
        <v>156</v>
      </c>
      <c r="C171" s="1">
        <v>17.399999999999999</v>
      </c>
      <c r="D171" s="2" t="s">
        <v>293</v>
      </c>
      <c r="E171" s="3"/>
      <c r="F171" s="26"/>
      <c r="G171" s="61">
        <v>37000</v>
      </c>
      <c r="H171" s="43"/>
      <c r="I171" s="62">
        <f t="shared" si="10"/>
        <v>37000</v>
      </c>
      <c r="J171" s="31"/>
      <c r="K171" s="36">
        <f t="shared" si="11"/>
        <v>0</v>
      </c>
      <c r="L171" s="17">
        <v>1</v>
      </c>
      <c r="M171" s="57">
        <f t="shared" si="12"/>
        <v>37000</v>
      </c>
      <c r="N171" s="57">
        <f t="shared" si="13"/>
        <v>37000</v>
      </c>
    </row>
    <row r="172" spans="1:14" s="95" customFormat="1" ht="56.25" customHeight="1" x14ac:dyDescent="0.4">
      <c r="A172" s="124" t="s">
        <v>311</v>
      </c>
      <c r="B172" s="125"/>
      <c r="C172" s="125"/>
      <c r="D172" s="125"/>
      <c r="E172" s="125"/>
      <c r="F172" s="125"/>
      <c r="G172" s="88" t="s">
        <v>315</v>
      </c>
      <c r="H172" s="89"/>
      <c r="I172" s="90"/>
      <c r="J172" s="91"/>
      <c r="K172" s="92">
        <f>SUM(K6:K171)</f>
        <v>562090</v>
      </c>
      <c r="L172" s="93"/>
      <c r="M172" s="94">
        <f>SUM(M6:M171)</f>
        <v>872885</v>
      </c>
      <c r="N172" s="94">
        <f>SUM(N6:N171)</f>
        <v>1434975</v>
      </c>
    </row>
    <row r="173" spans="1:14" ht="40.5" x14ac:dyDescent="0.2">
      <c r="A173" s="126" t="s">
        <v>303</v>
      </c>
      <c r="B173" s="1">
        <v>157</v>
      </c>
      <c r="C173" s="83"/>
      <c r="D173" s="47" t="s">
        <v>304</v>
      </c>
      <c r="E173" s="2" t="s">
        <v>307</v>
      </c>
      <c r="F173" s="72" t="s">
        <v>308</v>
      </c>
      <c r="G173" s="74">
        <v>7.0000000000000007E-2</v>
      </c>
      <c r="H173" s="84"/>
      <c r="I173" s="128"/>
      <c r="J173" s="129"/>
      <c r="K173" s="60">
        <f>IF(I173&gt;G173,"ERROR",SUM(K6:K165)*I173)</f>
        <v>0</v>
      </c>
      <c r="L173" s="85"/>
      <c r="M173" s="86">
        <f>IF(I173&gt;G173,"ERROR",SUM(M6:M165)*I173)</f>
        <v>0</v>
      </c>
      <c r="N173" s="86">
        <f>SUM(M173,K173)</f>
        <v>0</v>
      </c>
    </row>
    <row r="174" spans="1:14" ht="40.5" x14ac:dyDescent="0.2">
      <c r="A174" s="126"/>
      <c r="B174" s="1">
        <v>158</v>
      </c>
      <c r="C174" s="83"/>
      <c r="D174" s="47" t="s">
        <v>305</v>
      </c>
      <c r="E174" s="2"/>
      <c r="F174" s="72" t="s">
        <v>308</v>
      </c>
      <c r="G174" s="74">
        <v>0.18</v>
      </c>
      <c r="H174" s="84"/>
      <c r="I174" s="128"/>
      <c r="J174" s="129"/>
      <c r="K174" s="60">
        <f>IF(I174&gt;G174,"ERROR",SUM(K166:K171)*G174)</f>
        <v>0</v>
      </c>
      <c r="L174" s="85"/>
      <c r="M174" s="86">
        <f>IF(I174&gt;G174,"ERROR",SUM(M166:M171)*I174)</f>
        <v>0</v>
      </c>
      <c r="N174" s="86">
        <f t="shared" ref="N174:N175" si="14">SUM(M174,K174)</f>
        <v>0</v>
      </c>
    </row>
    <row r="175" spans="1:14" ht="42.75" customHeight="1" x14ac:dyDescent="0.2">
      <c r="A175" s="127"/>
      <c r="B175" s="45">
        <v>159</v>
      </c>
      <c r="C175" s="103"/>
      <c r="D175" s="48" t="s">
        <v>306</v>
      </c>
      <c r="E175" s="46" t="s">
        <v>309</v>
      </c>
      <c r="F175" s="45" t="s">
        <v>310</v>
      </c>
      <c r="G175" s="73">
        <v>290</v>
      </c>
      <c r="H175" s="84"/>
      <c r="I175" s="104"/>
      <c r="J175" s="75">
        <v>30</v>
      </c>
      <c r="K175" s="86">
        <f>IF(I175&gt;G175,"ERROR",J175*I175)</f>
        <v>0</v>
      </c>
      <c r="L175" s="87">
        <v>20</v>
      </c>
      <c r="M175" s="86">
        <f>IF(I175&gt;G175,"ERROR",L175*I175)</f>
        <v>0</v>
      </c>
      <c r="N175" s="86">
        <f t="shared" si="14"/>
        <v>0</v>
      </c>
    </row>
    <row r="176" spans="1:14" s="98" customFormat="1" ht="56.25" customHeight="1" x14ac:dyDescent="0.4">
      <c r="A176" s="124" t="s">
        <v>312</v>
      </c>
      <c r="B176" s="125"/>
      <c r="C176" s="125"/>
      <c r="D176" s="125"/>
      <c r="E176" s="125"/>
      <c r="F176" s="125"/>
      <c r="G176" s="125"/>
      <c r="H176" s="125"/>
      <c r="I176" s="125"/>
      <c r="J176" s="130"/>
      <c r="K176" s="102">
        <f>SUM(K173:K175)</f>
        <v>0</v>
      </c>
      <c r="L176" s="96"/>
      <c r="M176" s="97">
        <f>SUM(M173:M175)</f>
        <v>0</v>
      </c>
      <c r="N176" s="97">
        <f>SUM(N173:N175)</f>
        <v>0</v>
      </c>
    </row>
    <row r="177" spans="1:14" s="95" customFormat="1" ht="56.25" customHeight="1" x14ac:dyDescent="0.4">
      <c r="A177" s="121" t="s">
        <v>313</v>
      </c>
      <c r="B177" s="122"/>
      <c r="C177" s="122"/>
      <c r="D177" s="122"/>
      <c r="E177" s="122"/>
      <c r="F177" s="122"/>
      <c r="G177" s="122"/>
      <c r="H177" s="122"/>
      <c r="I177" s="122"/>
      <c r="J177" s="123"/>
      <c r="K177" s="99">
        <f>K176+K172</f>
        <v>562090</v>
      </c>
      <c r="L177" s="100"/>
      <c r="M177" s="101">
        <f>M176+M172</f>
        <v>872885</v>
      </c>
      <c r="N177" s="101">
        <f>M177+K177</f>
        <v>1434975</v>
      </c>
    </row>
  </sheetData>
  <sheetProtection algorithmName="SHA-512" hashValue="4/qG5tTjqH6ZDcdqeAkIYz7j/BwJrqxuoFYjkuUF+zSHFAHXoRM946w/2zwCaQDngyEW1/gNntDPK3n+iC9Omg==" saltValue="P8gUBuSjlP6cEM19ZkIOYQ==" spinCount="100000" sheet="1" objects="1" scenarios="1" formatCells="0" formatColumns="0" formatRows="0" sort="0" autoFilter="0"/>
  <protectedRanges>
    <protectedRange sqref="G173:G174" name="טווח1"/>
  </protectedRanges>
  <mergeCells count="31">
    <mergeCell ref="A177:J177"/>
    <mergeCell ref="A172:F172"/>
    <mergeCell ref="A173:A175"/>
    <mergeCell ref="I173:J173"/>
    <mergeCell ref="I174:J174"/>
    <mergeCell ref="A176:J176"/>
    <mergeCell ref="A166:A171"/>
    <mergeCell ref="A163:A165"/>
    <mergeCell ref="A4:E4"/>
    <mergeCell ref="A1:C3"/>
    <mergeCell ref="A110:A115"/>
    <mergeCell ref="A157:A159"/>
    <mergeCell ref="A123:A125"/>
    <mergeCell ref="A160:A162"/>
    <mergeCell ref="A137:A143"/>
    <mergeCell ref="A144:A156"/>
    <mergeCell ref="A129:A136"/>
    <mergeCell ref="A98:A102"/>
    <mergeCell ref="D2:E3"/>
    <mergeCell ref="N1:N3"/>
    <mergeCell ref="A126:A128"/>
    <mergeCell ref="A21:A30"/>
    <mergeCell ref="A6:A20"/>
    <mergeCell ref="A31:A36"/>
    <mergeCell ref="A39:A77"/>
    <mergeCell ref="A103:A107"/>
    <mergeCell ref="A78:A97"/>
    <mergeCell ref="A37:A38"/>
    <mergeCell ref="A116:A122"/>
    <mergeCell ref="J4:K4"/>
    <mergeCell ref="L4:M4"/>
  </mergeCells>
  <conditionalFormatting sqref="K173:K175 M173:M175">
    <cfRule type="cellIs" dxfId="0" priority="1" operator="equal">
      <formula>"ERROR"</formula>
    </cfRule>
  </conditionalFormatting>
  <printOptions horizontalCentered="1" verticalCentered="1"/>
  <pageMargins left="0.196850393700787" right="0.196850393700787" top="0.31496062992126" bottom="0.15748031496063" header="0.31496062992126" footer="0.15748031496063"/>
  <pageSetup paperSize="9" scale="24" fitToHeight="0" orientation="portrait" r:id="rId1"/>
  <headerFooter>
    <oddHeader>&amp;C&amp;P</oddHeader>
  </headerFooter>
  <rowBreaks count="5" manualBreakCount="5">
    <brk id="38" max="13" man="1"/>
    <brk id="77" max="13" man="1"/>
    <brk id="102" max="13" man="1"/>
    <brk id="122" max="13" man="1"/>
    <brk id="143" max="1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tgTenderFileType xmlns="31c6a112-3b75-4973-9153-c425bc27734d">דף פרסום מסמך מכרז</RtgTenderFileType>
    <RtgIfMainDoc xmlns="31c6a112-3b75-4973-9153-c425bc27734d">false</RtgIfMainDoc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nderFileCT" ma:contentTypeID="0x010100239D864917924D0FBE926AABBA1B08FC007402BC593432534EB66C0C21A3C415E5" ma:contentTypeVersion="2" ma:contentTypeDescription="מסמך מכרז" ma:contentTypeScope="" ma:versionID="8f0aba96f681ceed3dd302690999dcef">
  <xsd:schema xmlns:xsd="http://www.w3.org/2001/XMLSchema" xmlns:xs="http://www.w3.org/2001/XMLSchema" xmlns:p="http://schemas.microsoft.com/office/2006/metadata/properties" xmlns:ns2="31c6a112-3b75-4973-9153-c425bc27734d" targetNamespace="http://schemas.microsoft.com/office/2006/metadata/properties" ma:root="true" ma:fieldsID="bb859cf31c3c7088423d86cfce467f33" ns2:_="">
    <xsd:import namespace="31c6a112-3b75-4973-9153-c425bc2773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tgTenderFileType"/>
                <xsd:element ref="ns2:RtgIfMainDoc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c6a112-3b75-4973-9153-c425bc27734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ערך של מזהה מסמך" ma:description="הערך של מזהה המסמך שהוקצה לפריט זה." ma:internalName="_dlc_DocId" ma:readOnly="true">
      <xsd:simpleType>
        <xsd:restriction base="dms:Text"/>
      </xsd:simpleType>
    </xsd:element>
    <xsd:element name="_dlc_DocIdUrl" ma:index="9" nillable="true" ma:displayName="מזהה מסמך" ma:description="קישור קבוע למסמך זה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tgTenderFileType" ma:index="11" ma:displayName="סוג המסמך" ma:default="דף פרסום מסמך מכרז" ma:format="Dropdown" ma:internalName="RtgTenderFileType" ma:readOnly="false">
      <xsd:simpleType>
        <xsd:restriction base="dms:Choice">
          <xsd:enumeration value="דף פרסום מסמך מכרז"/>
          <xsd:enumeration value="הודעת עדכון"/>
          <xsd:enumeration value="פרוטוקול סיור קבלני"/>
          <xsd:enumeration value="פרוטוקול תשובות לשאלות"/>
          <xsd:enumeration value="שרטוט"/>
        </xsd:restriction>
      </xsd:simpleType>
    </xsd:element>
    <xsd:element name="RtgIfMainDoc" ma:index="12" ma:displayName="האם מסמך ראשי" ma:default="FALSE" ma:internalName="RtgIfMainDoc" ma:readOnly="fals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404F38-A473-4DB0-8A81-A9034B5F8CB0}">
  <ds:schemaRefs>
    <ds:schemaRef ds:uri="http://www.w3.org/XML/1998/namespace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31c6a112-3b75-4973-9153-c425bc27734d"/>
  </ds:schemaRefs>
</ds:datastoreItem>
</file>

<file path=customXml/itemProps2.xml><?xml version="1.0" encoding="utf-8"?>
<ds:datastoreItem xmlns:ds="http://schemas.openxmlformats.org/officeDocument/2006/customXml" ds:itemID="{EFC7AAB2-6665-451D-A95D-D134F3AA64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c6a112-3b75-4973-9153-c425bc2773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CB51B2B-E494-4F84-9D73-C08B52DC441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8416D249-ED8F-46CE-8ADD-9C578885CC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4</vt:i4>
      </vt:variant>
    </vt:vector>
  </HeadingPairs>
  <TitlesOfParts>
    <vt:vector size="5" baseType="lpstr">
      <vt:lpstr>גיליון 1</vt:lpstr>
      <vt:lpstr>'גיליון 1'!_Toc355018270</vt:lpstr>
      <vt:lpstr>'גיליון 1'!Print_Titles</vt:lpstr>
      <vt:lpstr>'גיליון 1'!WPrint_Area_W</vt:lpstr>
      <vt:lpstr>'גיליון 1'!WPrint_TitlesW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כתב כמויות - מכרז אבטחה טכנולוגית</dc:title>
  <dc:creator>shlomi</dc:creator>
  <cp:lastModifiedBy>shachar dotan</cp:lastModifiedBy>
  <cp:lastPrinted>2018-10-04T12:03:33Z</cp:lastPrinted>
  <dcterms:created xsi:type="dcterms:W3CDTF">2011-08-18T12:17:16Z</dcterms:created>
  <dcterms:modified xsi:type="dcterms:W3CDTF">2023-07-23T07:46:33Z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0x010100239D864917924D0FBE926AABBA1B08FC007402BC593432534EB66C0C21A3C415E5</vt:lpwstr>
  </property>
</Properties>
</file>